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80" windowWidth="28800" windowHeight="11400" tabRatio="500"/>
  </bookViews>
  <sheets>
    <sheet name="прил. 2" sheetId="1" r:id="rId1"/>
    <sheet name="прил. 3" sheetId="2" r:id="rId2"/>
    <sheet name="прил. 4" sheetId="3" r:id="rId3"/>
    <sheet name="прил. 5" sheetId="4" r:id="rId4"/>
    <sheet name="прил. 6" sheetId="5" r:id="rId5"/>
  </sheets>
  <definedNames>
    <definedName name="_xlnm.Print_Titles" localSheetId="0">'прил. 2'!$6:$9</definedName>
    <definedName name="_xlnm.Print_Area" localSheetId="0">'прил. 2'!$A$1:$N$177</definedName>
    <definedName name="_xlnm.Print_Area" localSheetId="1">'прил. 3'!$A$1:$M$37</definedName>
    <definedName name="_xlnm.Print_Area" localSheetId="2">'прил. 4'!$A$1:$F$23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7" i="1" l="1"/>
  <c r="D35" i="1"/>
  <c r="H149" i="1" l="1"/>
  <c r="H169" i="1"/>
  <c r="M136" i="1" l="1"/>
  <c r="N128" i="1"/>
  <c r="M128" i="1"/>
  <c r="N27" i="1"/>
  <c r="M27" i="1"/>
  <c r="J27" i="1"/>
  <c r="J26" i="1" s="1"/>
  <c r="J12" i="1" s="1"/>
  <c r="J128" i="1"/>
  <c r="G118" i="1"/>
  <c r="J118" i="1"/>
  <c r="J82" i="1"/>
  <c r="J61" i="1"/>
  <c r="H48" i="1"/>
  <c r="H27" i="1"/>
  <c r="G136" i="1" l="1"/>
  <c r="G128" i="1"/>
  <c r="G82" i="1" l="1"/>
  <c r="F118" i="1" l="1"/>
  <c r="F90" i="1"/>
  <c r="E26" i="1" l="1"/>
  <c r="D26" i="1"/>
  <c r="H26" i="1" s="1"/>
  <c r="G27" i="1"/>
  <c r="F27" i="1"/>
  <c r="E27" i="1"/>
  <c r="C26" i="1"/>
  <c r="C27" i="1"/>
  <c r="H154" i="1"/>
  <c r="H153" i="1"/>
  <c r="N136" i="1"/>
  <c r="J136" i="1"/>
  <c r="F136" i="1"/>
  <c r="E136" i="1"/>
  <c r="D136" i="1"/>
  <c r="C136" i="1"/>
  <c r="C118" i="1"/>
  <c r="D118" i="1"/>
  <c r="E118" i="1"/>
  <c r="C66" i="1"/>
  <c r="J138" i="1" l="1"/>
  <c r="J125" i="1"/>
  <c r="J121" i="1"/>
  <c r="J115" i="1"/>
  <c r="J105" i="1"/>
  <c r="J95" i="1"/>
  <c r="J90" i="1"/>
  <c r="J85" i="1"/>
  <c r="J76" i="1"/>
  <c r="J73" i="1"/>
  <c r="J70" i="1"/>
  <c r="J66" i="1"/>
  <c r="J43" i="1"/>
  <c r="J35" i="1"/>
  <c r="J10" i="1" l="1"/>
  <c r="J59" i="1"/>
  <c r="J114" i="1"/>
  <c r="H72" i="1"/>
  <c r="G79" i="1"/>
  <c r="J57" i="1" l="1"/>
  <c r="J171" i="1" s="1"/>
  <c r="C125" i="1"/>
  <c r="B10" i="2" l="1"/>
  <c r="F66" i="1" l="1"/>
  <c r="H152" i="1"/>
  <c r="C61" i="1"/>
  <c r="H34" i="1"/>
  <c r="H16" i="1" l="1"/>
  <c r="H21" i="1"/>
  <c r="H23" i="1"/>
  <c r="H24" i="1"/>
  <c r="H25" i="1"/>
  <c r="H41" i="1"/>
  <c r="H45" i="1"/>
  <c r="H51" i="1"/>
  <c r="H63" i="1"/>
  <c r="H64" i="1"/>
  <c r="H67" i="1"/>
  <c r="H68" i="1"/>
  <c r="H69" i="1"/>
  <c r="H71" i="1"/>
  <c r="H81" i="1"/>
  <c r="H83" i="1"/>
  <c r="H119" i="1"/>
  <c r="H122" i="1"/>
  <c r="H123" i="1"/>
  <c r="H129" i="1"/>
  <c r="H131" i="1"/>
  <c r="H137" i="1"/>
  <c r="H136" i="1" s="1"/>
  <c r="H143" i="1"/>
  <c r="H146" i="1"/>
  <c r="H147" i="1"/>
  <c r="H148" i="1"/>
  <c r="H150" i="1"/>
  <c r="H151" i="1"/>
  <c r="H156" i="1"/>
  <c r="H157" i="1"/>
  <c r="H162" i="1"/>
  <c r="H167" i="1"/>
  <c r="H170" i="1"/>
  <c r="G45" i="5" l="1"/>
  <c r="G33" i="5" s="1"/>
  <c r="F45" i="5"/>
  <c r="E45" i="5"/>
  <c r="E33" i="5" s="1"/>
  <c r="D45" i="5"/>
  <c r="C45" i="5"/>
  <c r="C33" i="5" s="1"/>
  <c r="F33" i="5"/>
  <c r="D33" i="5"/>
  <c r="G24" i="5"/>
  <c r="F24" i="5"/>
  <c r="E24" i="5"/>
  <c r="D24" i="5"/>
  <c r="C24" i="5"/>
  <c r="G16" i="5"/>
  <c r="F16" i="5"/>
  <c r="E16" i="5"/>
  <c r="D16" i="5"/>
  <c r="C16" i="5"/>
  <c r="N138" i="1"/>
  <c r="M138" i="1"/>
  <c r="L138" i="1"/>
  <c r="K138" i="1"/>
  <c r="I138" i="1"/>
  <c r="G138" i="1"/>
  <c r="F138" i="1"/>
  <c r="E138" i="1"/>
  <c r="D138" i="1"/>
  <c r="C138" i="1"/>
  <c r="L128" i="1"/>
  <c r="K128" i="1"/>
  <c r="I128" i="1"/>
  <c r="F128" i="1"/>
  <c r="E128" i="1"/>
  <c r="D128" i="1"/>
  <c r="C128" i="1"/>
  <c r="N125" i="1"/>
  <c r="M125" i="1"/>
  <c r="L125" i="1"/>
  <c r="K125" i="1"/>
  <c r="I125" i="1"/>
  <c r="G125" i="1"/>
  <c r="F125" i="1"/>
  <c r="E125" i="1"/>
  <c r="D125" i="1"/>
  <c r="N121" i="1"/>
  <c r="M121" i="1"/>
  <c r="L121" i="1"/>
  <c r="K121" i="1"/>
  <c r="G121" i="1"/>
  <c r="F121" i="1"/>
  <c r="E121" i="1"/>
  <c r="D121" i="1"/>
  <c r="C121" i="1"/>
  <c r="N118" i="1"/>
  <c r="M118" i="1"/>
  <c r="L118" i="1"/>
  <c r="K118" i="1"/>
  <c r="N115" i="1"/>
  <c r="M115" i="1"/>
  <c r="L115" i="1"/>
  <c r="K115" i="1"/>
  <c r="K114" i="1" s="1"/>
  <c r="I115" i="1"/>
  <c r="G115" i="1"/>
  <c r="F115" i="1"/>
  <c r="E115" i="1"/>
  <c r="D115" i="1"/>
  <c r="C115" i="1"/>
  <c r="L114" i="1"/>
  <c r="I105" i="1"/>
  <c r="G105" i="1"/>
  <c r="F105" i="1"/>
  <c r="E105" i="1"/>
  <c r="D105" i="1"/>
  <c r="C105" i="1"/>
  <c r="N95" i="1"/>
  <c r="M95" i="1"/>
  <c r="L95" i="1"/>
  <c r="K95" i="1"/>
  <c r="G95" i="1"/>
  <c r="F95" i="1"/>
  <c r="E95" i="1"/>
  <c r="D95" i="1"/>
  <c r="C95" i="1"/>
  <c r="G90" i="1"/>
  <c r="E90" i="1"/>
  <c r="D90" i="1"/>
  <c r="C90" i="1"/>
  <c r="N85" i="1"/>
  <c r="M85" i="1"/>
  <c r="L85" i="1"/>
  <c r="K85" i="1"/>
  <c r="I85" i="1"/>
  <c r="G85" i="1"/>
  <c r="F85" i="1"/>
  <c r="E85" i="1"/>
  <c r="D85" i="1"/>
  <c r="C85" i="1"/>
  <c r="N82" i="1"/>
  <c r="L82" i="1"/>
  <c r="K82" i="1"/>
  <c r="F82" i="1"/>
  <c r="E82" i="1"/>
  <c r="D82" i="1"/>
  <c r="H82" i="1" s="1"/>
  <c r="C82" i="1"/>
  <c r="N79" i="1"/>
  <c r="M79" i="1"/>
  <c r="L79" i="1"/>
  <c r="K79" i="1"/>
  <c r="F79" i="1"/>
  <c r="E79" i="1"/>
  <c r="D79" i="1"/>
  <c r="C79" i="1"/>
  <c r="N76" i="1"/>
  <c r="M76" i="1"/>
  <c r="L76" i="1"/>
  <c r="K76" i="1"/>
  <c r="I76" i="1"/>
  <c r="G76" i="1"/>
  <c r="F76" i="1"/>
  <c r="E76" i="1"/>
  <c r="D76" i="1"/>
  <c r="C76" i="1"/>
  <c r="N73" i="1"/>
  <c r="M73" i="1"/>
  <c r="L73" i="1"/>
  <c r="K73" i="1"/>
  <c r="I73" i="1"/>
  <c r="G73" i="1"/>
  <c r="F73" i="1"/>
  <c r="E73" i="1"/>
  <c r="D73" i="1"/>
  <c r="C73" i="1"/>
  <c r="N70" i="1"/>
  <c r="M70" i="1"/>
  <c r="L70" i="1"/>
  <c r="L59" i="1" s="1"/>
  <c r="L57" i="1" s="1"/>
  <c r="K70" i="1"/>
  <c r="G70" i="1"/>
  <c r="F70" i="1"/>
  <c r="E70" i="1"/>
  <c r="D70" i="1"/>
  <c r="C70" i="1"/>
  <c r="N66" i="1"/>
  <c r="M66" i="1"/>
  <c r="L66" i="1"/>
  <c r="K66" i="1"/>
  <c r="G66" i="1"/>
  <c r="E66" i="1"/>
  <c r="D66" i="1"/>
  <c r="N61" i="1"/>
  <c r="M61" i="1"/>
  <c r="L61" i="1"/>
  <c r="K61" i="1"/>
  <c r="G61" i="1"/>
  <c r="F61" i="1"/>
  <c r="E61" i="1"/>
  <c r="D61" i="1"/>
  <c r="K59" i="1"/>
  <c r="K57" i="1" s="1"/>
  <c r="N43" i="1"/>
  <c r="M43" i="1"/>
  <c r="L43" i="1"/>
  <c r="K43" i="1"/>
  <c r="I43" i="1"/>
  <c r="G43" i="1"/>
  <c r="F43" i="1"/>
  <c r="E43" i="1"/>
  <c r="D43" i="1"/>
  <c r="C43" i="1"/>
  <c r="N35" i="1"/>
  <c r="N26" i="1" s="1"/>
  <c r="N12" i="1" s="1"/>
  <c r="M35" i="1"/>
  <c r="M26" i="1" s="1"/>
  <c r="M12" i="1" s="1"/>
  <c r="L35" i="1"/>
  <c r="K35" i="1"/>
  <c r="I35" i="1"/>
  <c r="G35" i="1"/>
  <c r="G26" i="1" s="1"/>
  <c r="G12" i="1" s="1"/>
  <c r="F35" i="1"/>
  <c r="F26" i="1" s="1"/>
  <c r="F12" i="1" s="1"/>
  <c r="E35" i="1"/>
  <c r="C35" i="1"/>
  <c r="C12" i="1" s="1"/>
  <c r="L26" i="1"/>
  <c r="L12" i="1" s="1"/>
  <c r="L10" i="1" s="1"/>
  <c r="K26" i="1"/>
  <c r="K12" i="1" s="1"/>
  <c r="K10" i="1" s="1"/>
  <c r="G59" i="1" l="1"/>
  <c r="N10" i="1"/>
  <c r="M10" i="1"/>
  <c r="C13" i="5"/>
  <c r="C54" i="5" s="1"/>
  <c r="D13" i="5"/>
  <c r="E13" i="5"/>
  <c r="F13" i="5"/>
  <c r="G13" i="5"/>
  <c r="I114" i="1"/>
  <c r="H118" i="1"/>
  <c r="N59" i="1"/>
  <c r="F114" i="1"/>
  <c r="H70" i="1"/>
  <c r="F59" i="1"/>
  <c r="E10" i="1"/>
  <c r="H43" i="1"/>
  <c r="M114" i="1"/>
  <c r="H128" i="1"/>
  <c r="E114" i="1"/>
  <c r="H121" i="1"/>
  <c r="N114" i="1"/>
  <c r="D114" i="1"/>
  <c r="C114" i="1"/>
  <c r="H95" i="1"/>
  <c r="H79" i="1"/>
  <c r="C59" i="1"/>
  <c r="M59" i="1"/>
  <c r="H66" i="1"/>
  <c r="E59" i="1"/>
  <c r="D59" i="1"/>
  <c r="F10" i="1"/>
  <c r="C10" i="1"/>
  <c r="H12" i="1"/>
  <c r="G10" i="1"/>
  <c r="D10" i="1"/>
  <c r="H61" i="1"/>
  <c r="G114" i="1"/>
  <c r="H138" i="1"/>
  <c r="I171" i="1"/>
  <c r="M57" i="1" l="1"/>
  <c r="M171" i="1" s="1"/>
  <c r="N57" i="1"/>
  <c r="N171" i="1" s="1"/>
  <c r="F57" i="1"/>
  <c r="F171" i="1" s="1"/>
  <c r="D57" i="1"/>
  <c r="D171" i="1" s="1"/>
  <c r="E57" i="1"/>
  <c r="E171" i="1" s="1"/>
  <c r="C57" i="1"/>
  <c r="C171" i="1" s="1"/>
  <c r="H114" i="1"/>
  <c r="H59" i="1"/>
  <c r="H10" i="1"/>
  <c r="G57" i="1"/>
  <c r="G171" i="1" l="1"/>
  <c r="H57" i="1"/>
</calcChain>
</file>

<file path=xl/sharedStrings.xml><?xml version="1.0" encoding="utf-8"?>
<sst xmlns="http://schemas.openxmlformats.org/spreadsheetml/2006/main" count="520" uniqueCount="400">
  <si>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</si>
  <si>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           </t>
  </si>
  <si>
    <t xml:space="preserve">  </t>
  </si>
  <si>
    <t xml:space="preserve">(без учета целевых межбюджетных трансфертов из других бюджетов бюджетной системы)   </t>
  </si>
  <si>
    <t>(тыс. рублей)</t>
  </si>
  <si>
    <t>№ п/п</t>
  </si>
  <si>
    <t>Наименование показателей</t>
  </si>
  <si>
    <t xml:space="preserve">Фактическое исполнение за отчетный год </t>
  </si>
  <si>
    <t>Проект на очередной финансовый год</t>
  </si>
  <si>
    <t>Пояснения в случае отклонения более чем на 5% (+/-)</t>
  </si>
  <si>
    <t>Потребность местного бюджета на очередной финансовый год</t>
  </si>
  <si>
    <t>Отклонение от проекта на очередной финансовый год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</si>
  <si>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</si>
  <si>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Проект на 1-ый год планового периода</t>
  </si>
  <si>
    <t>Проект на 2-ой год планового периода</t>
  </si>
  <si>
    <t xml:space="preserve">Годовой план на 1 число
 (текущего месяца) </t>
  </si>
  <si>
    <t xml:space="preserve">Фактическое исполнение на 1 число 
текущего месяца) </t>
  </si>
  <si>
    <t>Ожидаемое исполнение за год</t>
  </si>
  <si>
    <t>1</t>
  </si>
  <si>
    <t>2</t>
  </si>
  <si>
    <t>11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</si>
  <si>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</si>
  <si>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</si>
  <si>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</si>
  <si>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</si>
  <si>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</si>
  <si>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>из них</t>
  </si>
  <si>
    <t>Налог на доходы физических лиц</t>
  </si>
  <si>
    <t>Доходы от уплаты акцизов на нефтепродукты</t>
  </si>
  <si>
    <t>Транспортный налог</t>
  </si>
  <si>
    <t>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</si>
  <si>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</si>
  <si>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</si>
  <si>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</si>
  <si>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</si>
  <si>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</si>
  <si>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</si>
  <si>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(расшифровать)</t>
  </si>
  <si>
    <t>Доходы от использования имущества, находящегося в муниципальной собственности, всего</t>
  </si>
  <si>
    <t xml:space="preserve">из них: </t>
  </si>
  <si>
    <t>доходы, получаемые в виде арендной платы за земельные участки</t>
  </si>
  <si>
    <t>доходы от сдачи в аренду имущества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</si>
  <si>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</si>
  <si>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</si>
  <si>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</si>
  <si>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</si>
  <si>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активов, всего</t>
  </si>
  <si>
    <t>доходы от продажи  имущества</t>
  </si>
  <si>
    <t>доходы от продажи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</si>
  <si>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</si>
  <si>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</si>
  <si>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</si>
  <si>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</si>
  <si>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</si>
  <si>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</si>
  <si>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</si>
  <si>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</si>
  <si>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</si>
  <si>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</si>
  <si>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за счет субвенции областного бюджета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</si>
  <si>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</si>
  <si>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</si>
  <si>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</si>
  <si>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</si>
  <si>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</si>
  <si>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</si>
  <si>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>из них гранты</t>
  </si>
  <si>
    <t xml:space="preserve">   Нецелевые остатки средств бюджетов на начало периода</t>
  </si>
  <si>
    <t>3.1.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</si>
  <si>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</si>
  <si>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</si>
  <si>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</si>
  <si>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</si>
  <si>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</si>
  <si>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</si>
  <si>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</si>
  <si>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 Первоочередные социально значимые расходы, всего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</si>
  <si>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</si>
  <si>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</si>
  <si>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</si>
  <si>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</si>
  <si>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</si>
  <si>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</si>
  <si>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</si>
  <si>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</si>
  <si>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</si>
  <si>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</si>
  <si>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</si>
  <si>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</si>
  <si>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</si>
  <si>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</si>
  <si>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</si>
  <si>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</si>
  <si>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</si>
  <si>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</si>
  <si>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</si>
  <si>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</si>
  <si>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</si>
  <si>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</si>
  <si>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</si>
  <si>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</si>
  <si>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</si>
  <si>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</si>
  <si>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</si>
  <si>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</si>
  <si>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</si>
  <si>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</si>
  <si>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</si>
  <si>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</si>
  <si>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</si>
  <si>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</si>
  <si>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</si>
  <si>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</si>
  <si>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</si>
  <si>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</si>
  <si>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</si>
  <si>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</si>
  <si>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</si>
  <si>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</si>
  <si>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</si>
  <si>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</si>
  <si>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</si>
  <si>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</si>
  <si>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</si>
  <si>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</si>
  <si>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</si>
  <si>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</si>
  <si>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</si>
  <si>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</si>
  <si>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</si>
  <si>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>2.1.</t>
  </si>
  <si>
    <t xml:space="preserve">   Капитальный ремонт</t>
  </si>
  <si>
    <t>2.2.</t>
  </si>
  <si>
    <t xml:space="preserve">   Капитальное строительство</t>
  </si>
  <si>
    <t>2.3.</t>
  </si>
  <si>
    <t xml:space="preserve">   Приобретение оборудования</t>
  </si>
  <si>
    <t>2.4.</t>
  </si>
  <si>
    <t xml:space="preserve">   Иные расходы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</si>
  <si>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</si>
  <si>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</si>
  <si>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 Капитальный ремонт, ВСЕГО:</t>
  </si>
  <si>
    <t xml:space="preserve">  3.1.1.</t>
  </si>
  <si>
    <t>из них бюджетные и автономные учреждения</t>
  </si>
  <si>
    <t xml:space="preserve">  3.2.</t>
  </si>
  <si>
    <t xml:space="preserve">   Приобретение оборудования, ВСЕГО: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</si>
  <si>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</si>
  <si>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</si>
  <si>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</si>
  <si>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</si>
  <si>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</si>
  <si>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</si>
  <si>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</si>
  <si>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3.5.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</si>
  <si>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</si>
  <si>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</si>
  <si>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>4.1.</t>
  </si>
  <si>
    <t>4.2.</t>
  </si>
  <si>
    <t xml:space="preserve">   Строительство и реконструкция</t>
  </si>
  <si>
    <t>4.3.</t>
  </si>
  <si>
    <t xml:space="preserve">   Ремонт и содержание дорог</t>
  </si>
  <si>
    <t>4.4.</t>
  </si>
  <si>
    <t xml:space="preserve">   Разработка проектно-сметной документации на капитальный ремонт, строительство и реконструкцию</t>
  </si>
  <si>
    <t>4.5.</t>
  </si>
  <si>
    <t>из них:</t>
  </si>
  <si>
    <t>4.5.1.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</si>
  <si>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</si>
  <si>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4.6.</t>
  </si>
  <si>
    <r>
      <rPr>
        <b/>
        <sz val="11"/>
        <rFont val="Times New Roman"/>
        <family val="1"/>
        <charset val="204"/>
      </rPr>
      <t xml:space="preserve">Справочно: 
</t>
    </r>
    <r>
      <rPr>
        <sz val="11"/>
        <rFont val="Times New Roman"/>
        <family val="1"/>
        <charset val="204"/>
      </rPr>
      <t>на софинансирование областных субсидий</t>
    </r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</si>
  <si>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</si>
  <si>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</si>
  <si>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</si>
  <si>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</si>
  <si>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</si>
  <si>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</si>
  <si>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</si>
  <si>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</si>
  <si>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</si>
  <si>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</si>
  <si>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</si>
  <si>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</si>
  <si>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</si>
  <si>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</si>
  <si>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</si>
  <si>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</si>
  <si>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</si>
  <si>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</si>
  <si>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</si>
  <si>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</si>
  <si>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</si>
  <si>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</si>
  <si>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</si>
  <si>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</si>
  <si>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</si>
  <si>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</si>
  <si>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</si>
  <si>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</si>
  <si>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</si>
  <si>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>5.7.</t>
  </si>
  <si>
    <t xml:space="preserve">   Резервный фонд</t>
  </si>
  <si>
    <t xml:space="preserve">  5.8.</t>
  </si>
  <si>
    <t xml:space="preserve">   Возврат бюджетных кредитов</t>
  </si>
  <si>
    <t xml:space="preserve">  5.9.</t>
  </si>
  <si>
    <t xml:space="preserve">   Представление бюджетных кредитов поселениям</t>
  </si>
  <si>
    <t xml:space="preserve">  5.10.</t>
  </si>
  <si>
    <t xml:space="preserve">   Возврат кредитов кредитных организаций</t>
  </si>
  <si>
    <t xml:space="preserve">  5.11.</t>
  </si>
  <si>
    <t xml:space="preserve">   Расходы на предоставление финансовой поддержки поселениям за счет собственных средств</t>
  </si>
  <si>
    <t xml:space="preserve">  5.12.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</si>
  <si>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</si>
  <si>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5.12.1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</si>
  <si>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</si>
  <si>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</si>
  <si>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</si>
  <si>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</si>
  <si>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</si>
  <si>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</si>
  <si>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</si>
  <si>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</si>
  <si>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</si>
  <si>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</si>
  <si>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</si>
  <si>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</si>
  <si>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</si>
  <si>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</si>
  <si>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</si>
  <si>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</si>
  <si>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</si>
  <si>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</si>
  <si>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</si>
  <si>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</si>
  <si>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</si>
  <si>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</si>
  <si>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</si>
  <si>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</si>
  <si>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</si>
  <si>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</si>
  <si>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</si>
  <si>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</si>
  <si>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</si>
  <si>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</si>
  <si>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</si>
  <si>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</si>
  <si>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</si>
  <si>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</si>
  <si>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</si>
  <si>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</si>
  <si>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</si>
  <si>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</si>
  <si>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</si>
  <si>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</si>
  <si>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</si>
  <si>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</si>
  <si>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</si>
  <si>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</si>
  <si>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</si>
  <si>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</si>
  <si>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</si>
  <si>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</si>
  <si>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</si>
  <si>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</si>
  <si>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</si>
  <si>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</si>
  <si>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</si>
  <si>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</si>
  <si>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</si>
  <si>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</si>
  <si>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</si>
  <si>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</si>
  <si>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</si>
  <si>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</si>
  <si>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</si>
  <si>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</si>
  <si>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</si>
  <si>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</si>
  <si>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</si>
  <si>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</si>
  <si>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</si>
  <si>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</si>
  <si>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 xml:space="preserve">      </t>
  </si>
  <si>
    <t xml:space="preserve">    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</si>
  <si>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</si>
  <si>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</si>
  <si>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</si>
  <si>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</si>
  <si>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Всего 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</si>
  <si>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</si>
  <si>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</si>
  <si>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</si>
  <si>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</si>
  <si>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>ВСЕГО</t>
  </si>
  <si>
    <t>в том числе: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</si>
  <si>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</si>
  <si>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</si>
  <si>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</si>
  <si>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</si>
  <si>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</si>
  <si>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</si>
  <si>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</si>
  <si>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Годовой план на 1 число
 (текущего месяца)* </t>
  </si>
  <si>
    <t>Ожидаемое исполнение в текущем году*</t>
  </si>
  <si>
    <t>…..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</si>
  <si>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</si>
  <si>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</si>
  <si>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</si>
  <si>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получателя</t>
  </si>
  <si>
    <t>Цель предоставления субсидии</t>
  </si>
  <si>
    <t>Предусмотрено в бюджете в текущем году</t>
  </si>
  <si>
    <t>Проект на 
1-й год планового периода</t>
  </si>
  <si>
    <t>Проект на 
2-й год планового периода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</si>
  <si>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</si>
  <si>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</si>
  <si>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</si>
  <si>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</t>
  </si>
  <si>
    <t>Наименование показателя</t>
  </si>
  <si>
    <t>Фактическое исполнение за отчетный год</t>
  </si>
  <si>
    <t>Годовой план на 01.10.2021 (текущего финансового года)</t>
  </si>
  <si>
    <r>
      <rPr>
        <b/>
        <sz val="11"/>
        <color rgb="FF000000"/>
        <rFont val="Times New Roman"/>
        <family val="1"/>
        <charset val="204"/>
      </rPr>
      <t xml:space="preserve">Справочно: </t>
    </r>
    <r>
      <rPr>
        <sz val="11"/>
        <color rgb="FF000000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</si>
  <si>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color rgb="FF000000"/>
        <rFont val="Times New Roman"/>
        <family val="1"/>
        <charset val="204"/>
      </rPr>
      <t>Справочно:</t>
    </r>
    <r>
      <rPr>
        <sz val="11"/>
        <color rgb="FF000000"/>
        <rFont val="Times New Roman"/>
        <family val="1"/>
        <charset val="204"/>
      </rPr>
      <t xml:space="preserve"> объем дорожного фонда в соответствии с решением о бюджете на 2021 год (в уточненной редакции)</t>
    </r>
  </si>
  <si>
    <t>X</t>
  </si>
  <si>
    <t>РАСХОДЫ 
НА ДОРОЖНОЕ ХОЗЯЙСТВО (ДОРОЖНЫЙ ФОНД) - 
 раздел, подраздел 0409</t>
  </si>
  <si>
    <t>за счет собственных средств местного бюджета</t>
  </si>
  <si>
    <t>ИСТОЧНИКИ 
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</si>
  <si>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</si>
  <si>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</si>
  <si>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</si>
  <si>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</si>
  <si>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</si>
  <si>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</si>
  <si>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иные межбюджетные трансферты предоставляемые бюджету района за счет остатка средств дорожного фонда поселений на 01.01.2021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</si>
  <si>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</si>
  <si>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</si>
  <si>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</si>
  <si>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</si>
  <si>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3.2.</t>
  </si>
  <si>
    <t>транспортный налог</t>
  </si>
  <si>
    <t>3.3.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</si>
  <si>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</si>
  <si>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3.4.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</si>
  <si>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</si>
  <si>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</si>
  <si>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3.6.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</si>
  <si>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</si>
  <si>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3.7.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</si>
  <si>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</si>
  <si>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</si>
  <si>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налог на доходы физических лиц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</si>
  <si>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</si>
  <si>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</si>
  <si>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</si>
  <si>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земельный налог с организаций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</si>
  <si>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</si>
  <si>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</si>
  <si>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</si>
  <si>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</si>
  <si>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</si>
  <si>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</si>
  <si>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</si>
  <si>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</si>
  <si>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</si>
  <si>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</si>
  <si>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</si>
  <si>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</si>
  <si>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</si>
  <si>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</si>
  <si>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</si>
  <si>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</si>
  <si>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</si>
  <si>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</si>
  <si>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</si>
  <si>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</si>
  <si>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</si>
  <si>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</si>
  <si>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>По утвержденным лимитам</t>
  </si>
  <si>
    <t>По расчетам услуг связи и интернета</t>
  </si>
  <si>
    <t>По расчетам</t>
  </si>
  <si>
    <t>0</t>
  </si>
  <si>
    <t>приобретение пожарного оборудования и снаряжения на базе легкового автомобиля</t>
  </si>
  <si>
    <t>приобретение косилок</t>
  </si>
  <si>
    <t>приобретение компьютера</t>
  </si>
  <si>
    <t>С доведением зп до утверждённых лимитов бюджетным организациям</t>
  </si>
  <si>
    <t>Будут внесены изменения по факту поступлений доходов</t>
  </si>
  <si>
    <t>По потребности</t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</si>
  <si>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2025-2027годы
</t>
  </si>
  <si>
    <t>Исполнитель Бондаренко Н.Н. тел. 8(863)97 3 20 17</t>
  </si>
  <si>
    <t>Исполнитель Бондаренко Н.Н. тел.8(86397)3 20 17</t>
  </si>
  <si>
    <t>Расходы на поставку и монтаж модульного сельского Дома культуры</t>
  </si>
  <si>
    <t>Текущий 2024 год</t>
  </si>
  <si>
    <t>Темп роста к плану текущего 2024 года, в %</t>
  </si>
  <si>
    <t>В связи с увеличением МРОТ и индексацией заработной платы с 01.10.2024</t>
  </si>
  <si>
    <t>По факту заключенных договоров аренды</t>
  </si>
  <si>
    <t>По ценам октября 2024г, без учета бензина на покос травы</t>
  </si>
  <si>
    <t>Софинансирование на приобретение трактора</t>
  </si>
  <si>
    <t>Софинансирование на разработку проекта рекультивации загрязненных земельных участков</t>
  </si>
  <si>
    <t>по данным налоговой инспекции</t>
  </si>
  <si>
    <t>В связи с уменьшением прибыли</t>
  </si>
  <si>
    <t>по факту поступления текущего года</t>
  </si>
  <si>
    <t>Уменьшение в связи с продажей земельных участков</t>
  </si>
  <si>
    <t>необходим ремонт здания администрации</t>
  </si>
  <si>
    <t>включены раходы на противопожарные мероприятия в бюджетном учреждении</t>
  </si>
  <si>
    <t xml:space="preserve">Оценка ожидаемого исполнения бюджета   на 01.11.2024года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</si>
</sst>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_р_._-;\-* #,##0.0_р_._-;_-* \-?_р_._-;_-@_-"/>
  </numFmts>
  <fonts count="32" x14ac:knownFonts="1">
    <font>
      <sz val="10"/>
      <name val="Arial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8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164" fontId="6" fillId="0" borderId="0" xfId="0" applyNumberFormat="1" applyFont="1" applyBorder="1"/>
    <xf numFmtId="0" fontId="0" fillId="0" borderId="0" xfId="0" applyBorder="1"/>
    <xf numFmtId="164" fontId="6" fillId="0" borderId="0" xfId="0" applyNumberFormat="1" applyFont="1" applyBorder="1" applyAlignment="1">
      <alignment horizontal="right"/>
    </xf>
    <xf numFmtId="0" fontId="14" fillId="0" borderId="2" xfId="0" applyFont="1" applyBorder="1" applyAlignment="1">
      <alignment horizontal="center" vertical="center" wrapText="1"/>
    </xf>
    <xf numFmtId="0" fontId="15" fillId="0" borderId="0" xfId="0" applyFont="1"/>
    <xf numFmtId="164" fontId="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165" fontId="14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center" vertical="center"/>
    </xf>
    <xf numFmtId="0" fontId="18" fillId="0" borderId="0" xfId="0" applyFont="1" applyBorder="1"/>
    <xf numFmtId="0" fontId="18" fillId="0" borderId="3" xfId="0" applyFont="1" applyBorder="1"/>
    <xf numFmtId="0" fontId="18" fillId="0" borderId="0" xfId="0" applyFont="1"/>
    <xf numFmtId="164" fontId="6" fillId="0" borderId="2" xfId="0" applyNumberFormat="1" applyFont="1" applyBorder="1" applyAlignment="1">
      <alignment horizontal="justify" vertical="center" wrapText="1"/>
    </xf>
    <xf numFmtId="166" fontId="14" fillId="0" borderId="2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justify" vertical="center" wrapText="1"/>
    </xf>
    <xf numFmtId="0" fontId="15" fillId="0" borderId="0" xfId="0" applyFont="1" applyBorder="1"/>
    <xf numFmtId="0" fontId="15" fillId="0" borderId="3" xfId="0" applyFont="1" applyBorder="1"/>
    <xf numFmtId="0" fontId="19" fillId="0" borderId="0" xfId="0" applyFont="1"/>
    <xf numFmtId="0" fontId="6" fillId="0" borderId="2" xfId="0" applyFont="1" applyBorder="1" applyAlignment="1">
      <alignment horizontal="justify" vertical="center" wrapText="1"/>
    </xf>
    <xf numFmtId="0" fontId="20" fillId="0" borderId="0" xfId="0" applyFont="1"/>
    <xf numFmtId="0" fontId="21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164" fontId="22" fillId="0" borderId="0" xfId="0" applyNumberFormat="1" applyFont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24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164" fontId="14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vertical="center" wrapText="1"/>
    </xf>
    <xf numFmtId="0" fontId="15" fillId="0" borderId="2" xfId="0" applyFont="1" applyBorder="1"/>
    <xf numFmtId="166" fontId="6" fillId="2" borderId="2" xfId="0" applyNumberFormat="1" applyFont="1" applyFill="1" applyBorder="1" applyAlignment="1">
      <alignment vertical="center" wrapText="1"/>
    </xf>
    <xf numFmtId="0" fontId="0" fillId="0" borderId="2" xfId="0" applyBorder="1"/>
    <xf numFmtId="164" fontId="6" fillId="0" borderId="2" xfId="0" applyNumberFormat="1" applyFont="1" applyBorder="1"/>
    <xf numFmtId="0" fontId="14" fillId="0" borderId="2" xfId="0" applyFont="1" applyBorder="1" applyAlignment="1">
      <alignment horizontal="left" vertical="center" wrapText="1"/>
    </xf>
    <xf numFmtId="0" fontId="2" fillId="0" borderId="0" xfId="0" applyFont="1" applyBorder="1"/>
    <xf numFmtId="164" fontId="22" fillId="0" borderId="0" xfId="0" applyNumberFormat="1" applyFont="1" applyAlignment="1">
      <alignment wrapText="1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Alignment="1">
      <alignment horizontal="center" wrapText="1"/>
    </xf>
    <xf numFmtId="0" fontId="8" fillId="0" borderId="0" xfId="0" applyFont="1" applyBorder="1" applyAlignment="1">
      <alignment vertical="center"/>
    </xf>
    <xf numFmtId="0" fontId="12" fillId="0" borderId="0" xfId="0" applyFont="1" applyBorder="1"/>
    <xf numFmtId="0" fontId="30" fillId="0" borderId="2" xfId="0" applyFont="1" applyBorder="1"/>
    <xf numFmtId="0" fontId="2" fillId="0" borderId="2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>
      <alignment horizontal="center" vertical="center"/>
    </xf>
    <xf numFmtId="0" fontId="8" fillId="0" borderId="0" xfId="0" applyFont="1"/>
    <xf numFmtId="0" fontId="8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0" xfId="0" applyFont="1" applyBorder="1" applyAlignment="1" applyProtection="1">
      <alignment wrapText="1"/>
    </xf>
    <xf numFmtId="0" fontId="2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2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top"/>
    </xf>
    <xf numFmtId="164" fontId="2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vertical="top"/>
    </xf>
    <xf numFmtId="164" fontId="9" fillId="0" borderId="2" xfId="0" applyNumberFormat="1" applyFont="1" applyFill="1" applyBorder="1"/>
    <xf numFmtId="0" fontId="9" fillId="0" borderId="0" xfId="0" applyFont="1" applyFill="1" applyAlignment="1">
      <alignment vertical="top"/>
    </xf>
    <xf numFmtId="0" fontId="11" fillId="0" borderId="2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vertical="top"/>
    </xf>
    <xf numFmtId="164" fontId="12" fillId="0" borderId="2" xfId="0" applyNumberFormat="1" applyFont="1" applyFill="1" applyBorder="1"/>
    <xf numFmtId="0" fontId="12" fillId="0" borderId="0" xfId="0" applyFont="1" applyFill="1" applyAlignment="1">
      <alignment vertical="top"/>
    </xf>
    <xf numFmtId="49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wrapText="1"/>
    </xf>
    <xf numFmtId="0" fontId="5" fillId="3" borderId="0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right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center" wrapText="1"/>
    </xf>
    <xf numFmtId="164" fontId="22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2D05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J171"/>
  <sheetViews>
    <sheetView tabSelected="1" workbookViewId="0">
      <selection activeCell="N22" sqref="N22"/>
    </sheetView>
  </sheetViews>
  <sheetFormatPr defaultColWidth="9.140625" defaultRowHeight="15" x14ac:dyDescent="0.2"/>
  <cols>
    <col min="1" max="1" width="8" style="91" customWidth="1"/>
    <col min="2" max="2" width="34.140625" style="92" customWidth="1"/>
    <col min="3" max="3" width="18.5703125" style="93" customWidth="1"/>
    <col min="4" max="5" width="15.5703125" style="93" customWidth="1"/>
    <col min="6" max="6" width="13.140625" style="93" customWidth="1"/>
    <col min="7" max="8" width="15.42578125" style="93" customWidth="1"/>
    <col min="9" max="9" width="22.5703125" style="93" customWidth="1"/>
    <col min="10" max="10" width="13" style="94" customWidth="1"/>
    <col min="11" max="11" width="13" style="98" customWidth="1"/>
    <col min="12" max="12" width="19.28515625" style="94" customWidth="1"/>
    <col min="13" max="13" width="12.42578125" style="94" customWidth="1"/>
    <col min="14" max="14" width="14.140625" style="94" customWidth="1"/>
    <col min="15" max="1023" width="9.140625" style="94"/>
    <col min="1024" max="1024" width="11.5703125" style="95" customWidth="1"/>
    <col min="1025" max="16384" width="9.140625" style="95"/>
  </cols>
  <sheetData>
    <row r="1" spans="1:1024" ht="72" customHeight="1" x14ac:dyDescent="0.25">
      <c r="K1" s="140" t="s">
        <v>0</v>
      </c>
      <c r="L1" s="140"/>
      <c r="M1" s="140"/>
      <c r="N1" s="140"/>
    </row>
    <row r="2" spans="1:1024" x14ac:dyDescent="0.25">
      <c r="C2" s="93" t="s">
        <v>1</v>
      </c>
      <c r="F2" s="96" t="s">
        <v>2</v>
      </c>
      <c r="G2" s="96"/>
      <c r="H2" s="96"/>
      <c r="I2" s="96"/>
      <c r="J2" s="97"/>
    </row>
    <row r="3" spans="1:1024" s="99" customFormat="1" ht="22.5" customHeight="1" x14ac:dyDescent="0.2">
      <c r="A3" s="141" t="s">
        <v>399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AMJ3" s="95"/>
    </row>
    <row r="4" spans="1:1024" s="99" customFormat="1" ht="19.5" customHeight="1" x14ac:dyDescent="0.2">
      <c r="A4" s="142" t="s">
        <v>3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AMJ4" s="95"/>
    </row>
    <row r="5" spans="1:1024" s="99" customFormat="1" ht="15.75" customHeight="1" x14ac:dyDescent="0.2">
      <c r="A5" s="100"/>
      <c r="B5" s="101"/>
      <c r="C5" s="102"/>
      <c r="D5" s="103"/>
      <c r="E5" s="103"/>
      <c r="F5" s="104"/>
      <c r="G5" s="104"/>
      <c r="H5" s="104"/>
      <c r="I5" s="143" t="s">
        <v>4</v>
      </c>
      <c r="J5" s="143"/>
      <c r="K5" s="143"/>
      <c r="L5" s="143"/>
      <c r="M5" s="143"/>
      <c r="N5" s="143"/>
      <c r="AMJ5" s="95"/>
    </row>
    <row r="6" spans="1:1024" ht="17.25" customHeight="1" x14ac:dyDescent="0.2">
      <c r="A6" s="144" t="s">
        <v>5</v>
      </c>
      <c r="B6" s="139" t="s">
        <v>6</v>
      </c>
      <c r="C6" s="139" t="s">
        <v>7</v>
      </c>
      <c r="D6" s="139" t="s">
        <v>386</v>
      </c>
      <c r="E6" s="139"/>
      <c r="F6" s="139"/>
      <c r="G6" s="139" t="s">
        <v>8</v>
      </c>
      <c r="H6" s="139" t="s">
        <v>387</v>
      </c>
      <c r="I6" s="139" t="s">
        <v>9</v>
      </c>
      <c r="J6" s="139" t="s">
        <v>10</v>
      </c>
      <c r="K6" s="139" t="s">
        <v>11</v>
      </c>
      <c r="L6" s="139" t="s">
        <v>12</v>
      </c>
      <c r="M6" s="139" t="s">
        <v>13</v>
      </c>
      <c r="N6" s="139" t="s">
        <v>14</v>
      </c>
    </row>
    <row r="7" spans="1:1024" ht="31.15" customHeight="1" x14ac:dyDescent="0.2">
      <c r="A7" s="144"/>
      <c r="B7" s="139"/>
      <c r="C7" s="139"/>
      <c r="D7" s="139" t="s">
        <v>15</v>
      </c>
      <c r="E7" s="139" t="s">
        <v>16</v>
      </c>
      <c r="F7" s="139" t="s">
        <v>17</v>
      </c>
      <c r="G7" s="139"/>
      <c r="H7" s="139"/>
      <c r="I7" s="139"/>
      <c r="J7" s="139"/>
      <c r="K7" s="139"/>
      <c r="L7" s="139"/>
      <c r="M7" s="139"/>
      <c r="N7" s="139"/>
    </row>
    <row r="8" spans="1:1024" ht="81" customHeight="1" x14ac:dyDescent="0.2">
      <c r="A8" s="144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</row>
    <row r="9" spans="1:1024" s="109" customFormat="1" ht="12.75" x14ac:dyDescent="0.2">
      <c r="A9" s="105" t="s">
        <v>18</v>
      </c>
      <c r="B9" s="106" t="s">
        <v>19</v>
      </c>
      <c r="C9" s="107">
        <v>3</v>
      </c>
      <c r="D9" s="107">
        <v>4</v>
      </c>
      <c r="E9" s="107">
        <v>5</v>
      </c>
      <c r="F9" s="107">
        <v>6</v>
      </c>
      <c r="G9" s="107">
        <v>7</v>
      </c>
      <c r="H9" s="107">
        <v>8</v>
      </c>
      <c r="I9" s="107">
        <v>9</v>
      </c>
      <c r="J9" s="107">
        <v>10</v>
      </c>
      <c r="K9" s="106" t="s">
        <v>20</v>
      </c>
      <c r="L9" s="108">
        <v>12</v>
      </c>
      <c r="M9" s="108">
        <v>13</v>
      </c>
      <c r="N9" s="108">
        <v>14</v>
      </c>
      <c r="AMJ9" s="95"/>
    </row>
    <row r="10" spans="1:1024" ht="14.25" customHeight="1" x14ac:dyDescent="0.2">
      <c r="A10" s="110" t="s">
        <v>2</v>
      </c>
      <c r="B10" s="111" t="s">
        <v>21</v>
      </c>
      <c r="C10" s="112">
        <f>C12+C43+C51+C53+C54+C55+C56</f>
        <v>15080.400000000001</v>
      </c>
      <c r="D10" s="112">
        <f t="shared" ref="D10:N10" si="0">D12+D43+D51+D53+D54+D55+D56</f>
        <v>17964.300000000003</v>
      </c>
      <c r="E10" s="112">
        <f t="shared" si="0"/>
        <v>16210</v>
      </c>
      <c r="F10" s="112">
        <f t="shared" si="0"/>
        <v>17558.7</v>
      </c>
      <c r="G10" s="112">
        <f>G12+G43+G51+G53+G54+G55+G56</f>
        <v>16238.1</v>
      </c>
      <c r="H10" s="112">
        <f>G10/D10*100</f>
        <v>90.390942035036133</v>
      </c>
      <c r="I10" s="113"/>
      <c r="J10" s="112">
        <f>J12+J43+J51+J53+J54+J55+J56</f>
        <v>16238.1</v>
      </c>
      <c r="K10" s="112">
        <f t="shared" si="0"/>
        <v>0</v>
      </c>
      <c r="L10" s="112">
        <f t="shared" si="0"/>
        <v>0</v>
      </c>
      <c r="M10" s="112">
        <f t="shared" si="0"/>
        <v>14294</v>
      </c>
      <c r="N10" s="112">
        <f t="shared" si="0"/>
        <v>16813.5</v>
      </c>
    </row>
    <row r="11" spans="1:1024" x14ac:dyDescent="0.25">
      <c r="A11" s="110" t="s">
        <v>2</v>
      </c>
      <c r="B11" s="114" t="s">
        <v>22</v>
      </c>
      <c r="C11" s="115"/>
      <c r="D11" s="116"/>
      <c r="E11" s="116"/>
      <c r="F11" s="116"/>
      <c r="G11" s="116"/>
      <c r="H11" s="116"/>
      <c r="I11" s="117"/>
      <c r="J11" s="116"/>
      <c r="K11" s="118"/>
      <c r="L11" s="119"/>
      <c r="M11" s="118"/>
      <c r="N11" s="118"/>
    </row>
    <row r="12" spans="1:1024" ht="30" x14ac:dyDescent="0.2">
      <c r="A12" s="110">
        <v>1</v>
      </c>
      <c r="B12" s="114" t="s">
        <v>23</v>
      </c>
      <c r="C12" s="120">
        <f t="shared" ref="C12:N12" si="1">C16+C17+C18+C19+C20+C21+C22+C23+C24+C25+C26</f>
        <v>5510.4000000000015</v>
      </c>
      <c r="D12" s="120">
        <v>8178.9</v>
      </c>
      <c r="E12" s="120">
        <v>6518.1</v>
      </c>
      <c r="F12" s="120">
        <f t="shared" si="1"/>
        <v>7773.2</v>
      </c>
      <c r="G12" s="120">
        <f>G16+G17+G18+G19+G20+G21+G22+G23+G24+G25+G26</f>
        <v>5818.1</v>
      </c>
      <c r="H12" s="116">
        <f t="shared" ref="H12:H72" si="2">G12/D12*100</f>
        <v>71.135482766631213</v>
      </c>
      <c r="I12" s="121"/>
      <c r="J12" s="120">
        <f t="shared" si="1"/>
        <v>5818.1</v>
      </c>
      <c r="K12" s="120">
        <f t="shared" si="1"/>
        <v>0</v>
      </c>
      <c r="L12" s="120">
        <f t="shared" si="1"/>
        <v>0</v>
      </c>
      <c r="M12" s="120">
        <f t="shared" si="1"/>
        <v>6091.5</v>
      </c>
      <c r="N12" s="120">
        <f t="shared" si="1"/>
        <v>6389.1</v>
      </c>
    </row>
    <row r="13" spans="1:1024" s="125" customFormat="1" x14ac:dyDescent="0.2">
      <c r="A13" s="110" t="s">
        <v>2</v>
      </c>
      <c r="B13" s="122" t="s">
        <v>24</v>
      </c>
      <c r="C13" s="120"/>
      <c r="D13" s="116"/>
      <c r="E13" s="116"/>
      <c r="F13" s="116"/>
      <c r="G13" s="116"/>
      <c r="H13" s="116"/>
      <c r="I13" s="117"/>
      <c r="J13" s="116"/>
      <c r="K13" s="123"/>
      <c r="L13" s="124"/>
      <c r="M13" s="118"/>
      <c r="N13" s="118"/>
      <c r="AMJ13" s="95"/>
    </row>
    <row r="14" spans="1:1024" s="125" customFormat="1" x14ac:dyDescent="0.2">
      <c r="A14" s="110" t="s">
        <v>2</v>
      </c>
      <c r="B14" s="122" t="s">
        <v>25</v>
      </c>
      <c r="C14" s="120"/>
      <c r="D14" s="120"/>
      <c r="E14" s="120"/>
      <c r="F14" s="120"/>
      <c r="G14" s="120"/>
      <c r="H14" s="116"/>
      <c r="I14" s="121"/>
      <c r="J14" s="120"/>
      <c r="K14" s="120"/>
      <c r="L14" s="120"/>
      <c r="M14" s="120"/>
      <c r="N14" s="120"/>
      <c r="AMJ14" s="95"/>
    </row>
    <row r="15" spans="1:1024" s="125" customFormat="1" x14ac:dyDescent="0.2">
      <c r="A15" s="110"/>
      <c r="B15" s="126" t="s">
        <v>26</v>
      </c>
      <c r="C15" s="120"/>
      <c r="D15" s="116"/>
      <c r="E15" s="116"/>
      <c r="F15" s="116"/>
      <c r="G15" s="116"/>
      <c r="H15" s="116"/>
      <c r="I15" s="117"/>
      <c r="J15" s="116"/>
      <c r="K15" s="123"/>
      <c r="L15" s="124"/>
      <c r="M15" s="118"/>
      <c r="N15" s="118"/>
      <c r="AMJ15" s="95"/>
    </row>
    <row r="16" spans="1:1024" s="125" customFormat="1" ht="60" x14ac:dyDescent="0.2">
      <c r="A16" s="110"/>
      <c r="B16" s="114" t="s">
        <v>27</v>
      </c>
      <c r="C16" s="120">
        <v>864.3</v>
      </c>
      <c r="D16" s="116">
        <v>900</v>
      </c>
      <c r="E16" s="116">
        <v>834.7</v>
      </c>
      <c r="F16" s="116">
        <v>1000</v>
      </c>
      <c r="G16" s="116">
        <v>1088.8</v>
      </c>
      <c r="H16" s="116">
        <f t="shared" si="2"/>
        <v>120.97777777777776</v>
      </c>
      <c r="I16" s="117" t="s">
        <v>388</v>
      </c>
      <c r="J16" s="116">
        <v>1088.8</v>
      </c>
      <c r="K16" s="123"/>
      <c r="L16" s="124"/>
      <c r="M16" s="118">
        <v>1098.4000000000001</v>
      </c>
      <c r="N16" s="118">
        <v>1112.8</v>
      </c>
      <c r="AMJ16" s="95"/>
    </row>
    <row r="17" spans="1:1024" s="125" customFormat="1" ht="30" x14ac:dyDescent="0.2">
      <c r="A17" s="110" t="s">
        <v>2</v>
      </c>
      <c r="B17" s="114" t="s">
        <v>28</v>
      </c>
      <c r="C17" s="120"/>
      <c r="D17" s="116"/>
      <c r="E17" s="116"/>
      <c r="F17" s="116"/>
      <c r="G17" s="116"/>
      <c r="H17" s="116"/>
      <c r="I17" s="117"/>
      <c r="J17" s="116"/>
      <c r="K17" s="123"/>
      <c r="L17" s="124"/>
      <c r="M17" s="118"/>
      <c r="N17" s="118"/>
      <c r="AMJ17" s="95"/>
    </row>
    <row r="18" spans="1:1024" s="125" customFormat="1" ht="17.25" customHeight="1" x14ac:dyDescent="0.2">
      <c r="A18" s="110"/>
      <c r="B18" s="114" t="s">
        <v>29</v>
      </c>
      <c r="C18" s="120"/>
      <c r="D18" s="116"/>
      <c r="E18" s="116"/>
      <c r="F18" s="116"/>
      <c r="G18" s="116"/>
      <c r="H18" s="116"/>
      <c r="I18" s="117"/>
      <c r="J18" s="116"/>
      <c r="K18" s="123"/>
      <c r="L18" s="124"/>
      <c r="M18" s="118"/>
      <c r="N18" s="118"/>
      <c r="AMJ18" s="95"/>
    </row>
    <row r="19" spans="1:1024" s="125" customFormat="1" ht="45" x14ac:dyDescent="0.2">
      <c r="A19" s="110"/>
      <c r="B19" s="114" t="s">
        <v>30</v>
      </c>
      <c r="C19" s="120"/>
      <c r="D19" s="116"/>
      <c r="E19" s="116"/>
      <c r="F19" s="116"/>
      <c r="G19" s="116"/>
      <c r="H19" s="116"/>
      <c r="I19" s="117"/>
      <c r="J19" s="116"/>
      <c r="K19" s="123"/>
      <c r="L19" s="124"/>
      <c r="M19" s="118"/>
      <c r="N19" s="118"/>
      <c r="AMJ19" s="95"/>
    </row>
    <row r="20" spans="1:1024" s="125" customFormat="1" ht="17.25" customHeight="1" x14ac:dyDescent="0.2">
      <c r="A20" s="110"/>
      <c r="B20" s="114" t="s">
        <v>31</v>
      </c>
      <c r="C20" s="120"/>
      <c r="D20" s="116"/>
      <c r="E20" s="116"/>
      <c r="F20" s="116"/>
      <c r="G20" s="116"/>
      <c r="H20" s="116"/>
      <c r="I20" s="117"/>
      <c r="J20" s="116"/>
      <c r="K20" s="123"/>
      <c r="L20" s="124"/>
      <c r="M20" s="118"/>
      <c r="N20" s="118"/>
      <c r="AMJ20" s="95"/>
    </row>
    <row r="21" spans="1:1024" s="125" customFormat="1" ht="64.5" customHeight="1" x14ac:dyDescent="0.2">
      <c r="A21" s="110"/>
      <c r="B21" s="114" t="s">
        <v>32</v>
      </c>
      <c r="C21" s="120">
        <v>808.2</v>
      </c>
      <c r="D21" s="116">
        <v>920</v>
      </c>
      <c r="E21" s="116">
        <v>987.7</v>
      </c>
      <c r="F21" s="116">
        <v>987.7</v>
      </c>
      <c r="G21" s="116">
        <v>844.3</v>
      </c>
      <c r="H21" s="116">
        <f t="shared" si="2"/>
        <v>91.771739130434781</v>
      </c>
      <c r="I21" s="117" t="s">
        <v>394</v>
      </c>
      <c r="J21" s="116">
        <v>844.3</v>
      </c>
      <c r="K21" s="123"/>
      <c r="L21" s="124"/>
      <c r="M21" s="118">
        <v>844.3</v>
      </c>
      <c r="N21" s="118">
        <v>844.3</v>
      </c>
      <c r="AMJ21" s="95"/>
    </row>
    <row r="22" spans="1:1024" s="125" customFormat="1" ht="48.6" customHeight="1" x14ac:dyDescent="0.2">
      <c r="A22" s="110"/>
      <c r="B22" s="114" t="s">
        <v>33</v>
      </c>
      <c r="C22" s="115"/>
      <c r="D22" s="116"/>
      <c r="E22" s="116"/>
      <c r="F22" s="116"/>
      <c r="G22" s="116"/>
      <c r="H22" s="116"/>
      <c r="I22" s="117"/>
      <c r="J22" s="116"/>
      <c r="K22" s="123"/>
      <c r="L22" s="124"/>
      <c r="M22" s="118"/>
      <c r="N22" s="118"/>
      <c r="AMJ22" s="95"/>
    </row>
    <row r="23" spans="1:1024" s="125" customFormat="1" ht="51" customHeight="1" x14ac:dyDescent="0.2">
      <c r="A23" s="110"/>
      <c r="B23" s="114" t="s">
        <v>34</v>
      </c>
      <c r="C23" s="120">
        <v>373.9</v>
      </c>
      <c r="D23" s="116">
        <v>540.29999999999995</v>
      </c>
      <c r="E23" s="116">
        <v>225.5</v>
      </c>
      <c r="F23" s="116">
        <v>390.3</v>
      </c>
      <c r="G23" s="116">
        <v>405.3</v>
      </c>
      <c r="H23" s="116">
        <f t="shared" si="2"/>
        <v>75.013881177123835</v>
      </c>
      <c r="I23" s="117" t="s">
        <v>393</v>
      </c>
      <c r="J23" s="116">
        <v>405.3</v>
      </c>
      <c r="K23" s="123"/>
      <c r="L23" s="124"/>
      <c r="M23" s="118">
        <v>418.1</v>
      </c>
      <c r="N23" s="118">
        <v>430.5</v>
      </c>
      <c r="AMJ23" s="95"/>
    </row>
    <row r="24" spans="1:1024" s="125" customFormat="1" ht="49.5" customHeight="1" x14ac:dyDescent="0.2">
      <c r="A24" s="110"/>
      <c r="B24" s="114" t="s">
        <v>35</v>
      </c>
      <c r="C24" s="120">
        <v>3363.8</v>
      </c>
      <c r="D24" s="116">
        <v>5143.2</v>
      </c>
      <c r="E24" s="116">
        <v>3624.7</v>
      </c>
      <c r="F24" s="116">
        <v>4549.7</v>
      </c>
      <c r="G24" s="116">
        <v>3460</v>
      </c>
      <c r="H24" s="116">
        <f t="shared" si="2"/>
        <v>67.273292891585015</v>
      </c>
      <c r="I24" s="117" t="s">
        <v>393</v>
      </c>
      <c r="J24" s="116">
        <v>3460</v>
      </c>
      <c r="K24" s="123"/>
      <c r="L24" s="124"/>
      <c r="M24" s="118">
        <v>3710.2</v>
      </c>
      <c r="N24" s="118">
        <v>3980.1</v>
      </c>
      <c r="AMJ24" s="95"/>
    </row>
    <row r="25" spans="1:1024" s="125" customFormat="1" ht="34.5" customHeight="1" x14ac:dyDescent="0.2">
      <c r="A25" s="110"/>
      <c r="B25" s="114" t="s">
        <v>36</v>
      </c>
      <c r="C25" s="120">
        <v>1.6</v>
      </c>
      <c r="D25" s="116">
        <v>3.6</v>
      </c>
      <c r="E25" s="116">
        <v>1.4</v>
      </c>
      <c r="F25" s="116">
        <v>1.4</v>
      </c>
      <c r="G25" s="116">
        <v>1.6</v>
      </c>
      <c r="H25" s="116">
        <f t="shared" si="2"/>
        <v>44.44444444444445</v>
      </c>
      <c r="I25" s="117" t="s">
        <v>395</v>
      </c>
      <c r="J25" s="116">
        <v>1.6</v>
      </c>
      <c r="K25" s="123"/>
      <c r="L25" s="124"/>
      <c r="M25" s="118">
        <v>1.7</v>
      </c>
      <c r="N25" s="118">
        <v>1.8</v>
      </c>
      <c r="AMJ25" s="95"/>
    </row>
    <row r="26" spans="1:1024" s="125" customFormat="1" ht="36" customHeight="1" x14ac:dyDescent="0.2">
      <c r="A26" s="110"/>
      <c r="B26" s="114" t="s">
        <v>37</v>
      </c>
      <c r="C26" s="120">
        <f>C27+C41+C42</f>
        <v>98.6</v>
      </c>
      <c r="D26" s="120">
        <f t="shared" ref="D26:N26" si="3">D27+D33+D34+D35+D41+D42</f>
        <v>671.8</v>
      </c>
      <c r="E26" s="120">
        <f t="shared" si="3"/>
        <v>844.1</v>
      </c>
      <c r="F26" s="120">
        <f t="shared" si="3"/>
        <v>844.1</v>
      </c>
      <c r="G26" s="120">
        <f t="shared" si="3"/>
        <v>18.100000000000001</v>
      </c>
      <c r="H26" s="116">
        <f t="shared" si="2"/>
        <v>2.6942542423340283</v>
      </c>
      <c r="I26" s="121"/>
      <c r="J26" s="120">
        <f t="shared" si="3"/>
        <v>18.100000000000001</v>
      </c>
      <c r="K26" s="120">
        <f t="shared" si="3"/>
        <v>0</v>
      </c>
      <c r="L26" s="120">
        <f t="shared" si="3"/>
        <v>0</v>
      </c>
      <c r="M26" s="120">
        <f t="shared" si="3"/>
        <v>18.8</v>
      </c>
      <c r="N26" s="120">
        <f t="shared" si="3"/>
        <v>19.599999999999998</v>
      </c>
      <c r="AMJ26" s="95"/>
    </row>
    <row r="27" spans="1:1024" s="125" customFormat="1" ht="53.65" customHeight="1" x14ac:dyDescent="0.2">
      <c r="A27" s="110"/>
      <c r="B27" s="114" t="s">
        <v>38</v>
      </c>
      <c r="C27" s="120">
        <f>C29+C34</f>
        <v>98.6</v>
      </c>
      <c r="D27" s="120">
        <f t="shared" ref="D27:G27" si="4">D29+D34</f>
        <v>62.2</v>
      </c>
      <c r="E27" s="120">
        <f t="shared" si="4"/>
        <v>52.5</v>
      </c>
      <c r="F27" s="120">
        <f t="shared" si="4"/>
        <v>52.5</v>
      </c>
      <c r="G27" s="120">
        <f t="shared" si="4"/>
        <v>17.5</v>
      </c>
      <c r="H27" s="116">
        <f t="shared" si="2"/>
        <v>28.135048231511249</v>
      </c>
      <c r="I27" s="117" t="s">
        <v>396</v>
      </c>
      <c r="J27" s="120">
        <f t="shared" ref="J27" si="5">J29+J34</f>
        <v>17.5</v>
      </c>
      <c r="K27" s="123"/>
      <c r="L27" s="124"/>
      <c r="M27" s="120">
        <f t="shared" ref="M27:N27" si="6">M29+M34</f>
        <v>18.2</v>
      </c>
      <c r="N27" s="120">
        <f t="shared" si="6"/>
        <v>18.899999999999999</v>
      </c>
      <c r="AMJ27" s="95"/>
    </row>
    <row r="28" spans="1:1024" s="125" customFormat="1" ht="18.600000000000001" customHeight="1" x14ac:dyDescent="0.2">
      <c r="A28" s="110"/>
      <c r="B28" s="114" t="s">
        <v>39</v>
      </c>
      <c r="C28" s="120"/>
      <c r="D28" s="116"/>
      <c r="E28" s="116"/>
      <c r="F28" s="116"/>
      <c r="G28" s="116"/>
      <c r="H28" s="116"/>
      <c r="I28" s="117"/>
      <c r="J28" s="116"/>
      <c r="K28" s="123"/>
      <c r="L28" s="124"/>
      <c r="M28" s="118"/>
      <c r="N28" s="118"/>
      <c r="AMJ28" s="95"/>
    </row>
    <row r="29" spans="1:1024" s="125" customFormat="1" ht="36" customHeight="1" x14ac:dyDescent="0.2">
      <c r="A29" s="110"/>
      <c r="B29" s="114" t="s">
        <v>40</v>
      </c>
      <c r="C29" s="120">
        <v>59.8</v>
      </c>
      <c r="D29" s="116">
        <v>62.2</v>
      </c>
      <c r="E29" s="116">
        <v>52.5</v>
      </c>
      <c r="F29" s="116">
        <v>52.5</v>
      </c>
      <c r="G29" s="116">
        <v>17.5</v>
      </c>
      <c r="H29" s="116"/>
      <c r="I29" s="117" t="s">
        <v>389</v>
      </c>
      <c r="J29" s="116">
        <v>17.5</v>
      </c>
      <c r="K29" s="123"/>
      <c r="L29" s="124"/>
      <c r="M29" s="118">
        <v>18.2</v>
      </c>
      <c r="N29" s="118">
        <v>18.899999999999999</v>
      </c>
      <c r="AMJ29" s="95"/>
    </row>
    <row r="30" spans="1:1024" s="125" customFormat="1" ht="36" customHeight="1" x14ac:dyDescent="0.2">
      <c r="A30" s="110"/>
      <c r="B30" s="114" t="s">
        <v>41</v>
      </c>
      <c r="C30" s="120"/>
      <c r="D30" s="116"/>
      <c r="E30" s="116"/>
      <c r="F30" s="116"/>
      <c r="G30" s="116"/>
      <c r="H30" s="116"/>
      <c r="I30" s="117"/>
      <c r="J30" s="116"/>
      <c r="K30" s="123"/>
      <c r="L30" s="124"/>
      <c r="M30" s="118"/>
      <c r="N30" s="118"/>
      <c r="AMJ30" s="95"/>
    </row>
    <row r="31" spans="1:1024" s="125" customFormat="1" ht="36" customHeight="1" x14ac:dyDescent="0.2">
      <c r="A31" s="110"/>
      <c r="B31" s="114" t="s">
        <v>42</v>
      </c>
      <c r="C31" s="120"/>
      <c r="D31" s="116"/>
      <c r="E31" s="116"/>
      <c r="F31" s="116"/>
      <c r="G31" s="116"/>
      <c r="H31" s="116"/>
      <c r="I31" s="117"/>
      <c r="J31" s="116"/>
      <c r="K31" s="123"/>
      <c r="L31" s="124"/>
      <c r="M31" s="118"/>
      <c r="N31" s="118"/>
      <c r="AMJ31" s="95"/>
    </row>
    <row r="32" spans="1:1024" s="125" customFormat="1" ht="36" customHeight="1" x14ac:dyDescent="0.2">
      <c r="A32" s="110"/>
      <c r="B32" s="114" t="s">
        <v>43</v>
      </c>
      <c r="C32" s="120"/>
      <c r="D32" s="116"/>
      <c r="E32" s="116"/>
      <c r="F32" s="116"/>
      <c r="G32" s="116"/>
      <c r="H32" s="116"/>
      <c r="I32" s="117"/>
      <c r="J32" s="116"/>
      <c r="K32" s="123"/>
      <c r="L32" s="124"/>
      <c r="M32" s="118"/>
      <c r="N32" s="118"/>
      <c r="AMJ32" s="95"/>
    </row>
    <row r="33" spans="1:1024" s="125" customFormat="1" ht="36" customHeight="1" x14ac:dyDescent="0.2">
      <c r="A33" s="110"/>
      <c r="B33" s="114" t="s">
        <v>44</v>
      </c>
      <c r="C33" s="120"/>
      <c r="D33" s="116"/>
      <c r="E33" s="116"/>
      <c r="F33" s="116"/>
      <c r="G33" s="116"/>
      <c r="H33" s="116"/>
      <c r="I33" s="117"/>
      <c r="J33" s="116"/>
      <c r="K33" s="123"/>
      <c r="L33" s="124"/>
      <c r="M33" s="118"/>
      <c r="N33" s="118"/>
      <c r="AMJ33" s="95"/>
    </row>
    <row r="34" spans="1:1024" s="125" customFormat="1" ht="36" customHeight="1" x14ac:dyDescent="0.2">
      <c r="A34" s="110"/>
      <c r="B34" s="114" t="s">
        <v>45</v>
      </c>
      <c r="C34" s="120">
        <v>38.799999999999997</v>
      </c>
      <c r="D34" s="116"/>
      <c r="E34" s="116"/>
      <c r="F34" s="116"/>
      <c r="G34" s="116"/>
      <c r="H34" s="116" t="e">
        <f t="shared" si="2"/>
        <v>#DIV/0!</v>
      </c>
      <c r="I34" s="117"/>
      <c r="J34" s="116"/>
      <c r="K34" s="123"/>
      <c r="L34" s="124"/>
      <c r="M34" s="118"/>
      <c r="N34" s="118"/>
      <c r="AMJ34" s="95"/>
    </row>
    <row r="35" spans="1:1024" s="125" customFormat="1" ht="36" customHeight="1" x14ac:dyDescent="0.2">
      <c r="A35" s="110"/>
      <c r="B35" s="114" t="s">
        <v>46</v>
      </c>
      <c r="C35" s="120">
        <f t="shared" ref="C35:N35" si="7">C37+C38+C39</f>
        <v>0</v>
      </c>
      <c r="D35" s="120">
        <f t="shared" si="7"/>
        <v>606.29999999999995</v>
      </c>
      <c r="E35" s="120">
        <f t="shared" si="7"/>
        <v>791.6</v>
      </c>
      <c r="F35" s="120">
        <f t="shared" si="7"/>
        <v>791.6</v>
      </c>
      <c r="G35" s="120">
        <f t="shared" si="7"/>
        <v>0</v>
      </c>
      <c r="H35" s="116"/>
      <c r="I35" s="121">
        <f t="shared" si="7"/>
        <v>0</v>
      </c>
      <c r="J35" s="120">
        <f t="shared" ref="J35" si="8">J37+J38+J39</f>
        <v>0</v>
      </c>
      <c r="K35" s="120">
        <f t="shared" si="7"/>
        <v>0</v>
      </c>
      <c r="L35" s="120">
        <f t="shared" si="7"/>
        <v>0</v>
      </c>
      <c r="M35" s="120">
        <f t="shared" si="7"/>
        <v>0</v>
      </c>
      <c r="N35" s="120">
        <f t="shared" si="7"/>
        <v>0</v>
      </c>
      <c r="AMJ35" s="95"/>
    </row>
    <row r="36" spans="1:1024" s="125" customFormat="1" ht="15.6" customHeight="1" x14ac:dyDescent="0.2">
      <c r="A36" s="110"/>
      <c r="B36" s="114" t="s">
        <v>39</v>
      </c>
      <c r="C36" s="120"/>
      <c r="D36" s="116"/>
      <c r="E36" s="116"/>
      <c r="F36" s="116"/>
      <c r="G36" s="116"/>
      <c r="H36" s="116"/>
      <c r="I36" s="117"/>
      <c r="J36" s="116"/>
      <c r="K36" s="123"/>
      <c r="L36" s="124"/>
      <c r="M36" s="118"/>
      <c r="N36" s="118"/>
      <c r="AMJ36" s="95"/>
    </row>
    <row r="37" spans="1:1024" s="125" customFormat="1" ht="36" customHeight="1" x14ac:dyDescent="0.2">
      <c r="A37" s="110"/>
      <c r="B37" s="114" t="s">
        <v>47</v>
      </c>
      <c r="C37" s="120"/>
      <c r="D37" s="116"/>
      <c r="E37" s="116"/>
      <c r="F37" s="116"/>
      <c r="G37" s="116"/>
      <c r="H37" s="116"/>
      <c r="I37" s="117"/>
      <c r="J37" s="116"/>
      <c r="K37" s="123"/>
      <c r="L37" s="124"/>
      <c r="M37" s="118"/>
      <c r="N37" s="118"/>
      <c r="AMJ37" s="95"/>
    </row>
    <row r="38" spans="1:1024" s="125" customFormat="1" ht="36" customHeight="1" x14ac:dyDescent="0.2">
      <c r="A38" s="110"/>
      <c r="B38" s="114" t="s">
        <v>48</v>
      </c>
      <c r="C38" s="120"/>
      <c r="D38" s="116">
        <v>606.29999999999995</v>
      </c>
      <c r="E38" s="116">
        <v>791.6</v>
      </c>
      <c r="F38" s="116">
        <v>791.6</v>
      </c>
      <c r="G38" s="116"/>
      <c r="H38" s="116"/>
      <c r="I38" s="117"/>
      <c r="J38" s="116"/>
      <c r="K38" s="123"/>
      <c r="L38" s="124"/>
      <c r="M38" s="118"/>
      <c r="N38" s="118"/>
      <c r="AMJ38" s="95"/>
    </row>
    <row r="39" spans="1:1024" s="125" customFormat="1" ht="36" customHeight="1" x14ac:dyDescent="0.2">
      <c r="A39" s="110"/>
      <c r="B39" s="114" t="s">
        <v>49</v>
      </c>
      <c r="C39" s="120"/>
      <c r="D39" s="116"/>
      <c r="E39" s="116"/>
      <c r="F39" s="116"/>
      <c r="G39" s="116"/>
      <c r="H39" s="116"/>
      <c r="I39" s="117"/>
      <c r="J39" s="116"/>
      <c r="K39" s="123"/>
      <c r="L39" s="124"/>
      <c r="M39" s="118"/>
      <c r="N39" s="118"/>
      <c r="AMJ39" s="95"/>
    </row>
    <row r="40" spans="1:1024" s="125" customFormat="1" ht="36" customHeight="1" x14ac:dyDescent="0.2">
      <c r="A40" s="110"/>
      <c r="B40" s="114" t="s">
        <v>50</v>
      </c>
      <c r="C40" s="120"/>
      <c r="D40" s="116"/>
      <c r="E40" s="116"/>
      <c r="F40" s="116"/>
      <c r="G40" s="116"/>
      <c r="H40" s="116"/>
      <c r="I40" s="117"/>
      <c r="J40" s="116"/>
      <c r="K40" s="123"/>
      <c r="L40" s="124"/>
      <c r="M40" s="118"/>
      <c r="N40" s="118"/>
      <c r="AMJ40" s="95"/>
    </row>
    <row r="41" spans="1:1024" s="125" customFormat="1" ht="36" customHeight="1" x14ac:dyDescent="0.2">
      <c r="A41" s="110"/>
      <c r="B41" s="114" t="s">
        <v>51</v>
      </c>
      <c r="C41" s="120"/>
      <c r="D41" s="116">
        <v>3.3</v>
      </c>
      <c r="E41" s="116">
        <v>0</v>
      </c>
      <c r="F41" s="116">
        <v>0</v>
      </c>
      <c r="G41" s="116">
        <v>0.6</v>
      </c>
      <c r="H41" s="116">
        <f t="shared" si="2"/>
        <v>18.181818181818183</v>
      </c>
      <c r="I41" s="117"/>
      <c r="J41" s="116">
        <v>0.6</v>
      </c>
      <c r="K41" s="123"/>
      <c r="L41" s="124"/>
      <c r="M41" s="118">
        <v>0.6</v>
      </c>
      <c r="N41" s="118">
        <v>0.7</v>
      </c>
      <c r="AMJ41" s="95"/>
    </row>
    <row r="42" spans="1:1024" s="125" customFormat="1" ht="36" customHeight="1" x14ac:dyDescent="0.2">
      <c r="A42" s="110"/>
      <c r="B42" s="127" t="s">
        <v>52</v>
      </c>
      <c r="C42" s="120"/>
      <c r="D42" s="116"/>
      <c r="E42" s="116"/>
      <c r="F42" s="116"/>
      <c r="G42" s="116">
        <v>0</v>
      </c>
      <c r="H42" s="116"/>
      <c r="I42" s="117"/>
      <c r="J42" s="116">
        <v>0</v>
      </c>
      <c r="K42" s="123"/>
      <c r="L42" s="124"/>
      <c r="M42" s="118"/>
      <c r="N42" s="118"/>
      <c r="AMJ42" s="95"/>
    </row>
    <row r="43" spans="1:1024" s="125" customFormat="1" x14ac:dyDescent="0.2">
      <c r="A43" s="110">
        <v>2</v>
      </c>
      <c r="B43" s="114" t="s">
        <v>53</v>
      </c>
      <c r="C43" s="115">
        <f t="shared" ref="C43:N43" si="9">C44+C45+C48+C49</f>
        <v>9001.2000000000007</v>
      </c>
      <c r="D43" s="115">
        <f t="shared" si="9"/>
        <v>9105</v>
      </c>
      <c r="E43" s="115">
        <f t="shared" si="9"/>
        <v>9034.6</v>
      </c>
      <c r="F43" s="115">
        <f t="shared" si="9"/>
        <v>9105</v>
      </c>
      <c r="G43" s="115">
        <f t="shared" si="9"/>
        <v>10420</v>
      </c>
      <c r="H43" s="116">
        <f t="shared" si="2"/>
        <v>114.44261394838</v>
      </c>
      <c r="I43" s="121">
        <f t="shared" si="9"/>
        <v>0</v>
      </c>
      <c r="J43" s="115">
        <f t="shared" ref="J43" si="10">J44+J45+J48+J49</f>
        <v>10420</v>
      </c>
      <c r="K43" s="115">
        <f t="shared" si="9"/>
        <v>0</v>
      </c>
      <c r="L43" s="115">
        <f t="shared" si="9"/>
        <v>0</v>
      </c>
      <c r="M43" s="115">
        <f t="shared" si="9"/>
        <v>8202.5</v>
      </c>
      <c r="N43" s="115">
        <f t="shared" si="9"/>
        <v>10424.4</v>
      </c>
      <c r="AMJ43" s="95"/>
    </row>
    <row r="44" spans="1:1024" s="134" customFormat="1" ht="60" x14ac:dyDescent="0.2">
      <c r="A44" s="128" t="s">
        <v>54</v>
      </c>
      <c r="B44" s="114" t="s">
        <v>55</v>
      </c>
      <c r="C44" s="129"/>
      <c r="D44" s="130"/>
      <c r="E44" s="130"/>
      <c r="F44" s="130"/>
      <c r="G44" s="130"/>
      <c r="H44" s="116"/>
      <c r="I44" s="131"/>
      <c r="J44" s="130"/>
      <c r="K44" s="132"/>
      <c r="L44" s="133"/>
      <c r="M44" s="118"/>
      <c r="N44" s="118"/>
      <c r="AMJ44" s="95"/>
    </row>
    <row r="45" spans="1:1024" s="134" customFormat="1" ht="45" x14ac:dyDescent="0.2">
      <c r="A45" s="128" t="s">
        <v>56</v>
      </c>
      <c r="B45" s="114" t="s">
        <v>57</v>
      </c>
      <c r="C45" s="115">
        <v>8753.6</v>
      </c>
      <c r="D45" s="115">
        <v>8753.6</v>
      </c>
      <c r="E45" s="115">
        <v>8753.6</v>
      </c>
      <c r="F45" s="115">
        <v>8753.6</v>
      </c>
      <c r="G45" s="115">
        <v>10109.6</v>
      </c>
      <c r="H45" s="116">
        <f t="shared" si="2"/>
        <v>115.49076951197222</v>
      </c>
      <c r="I45" s="135"/>
      <c r="J45" s="115">
        <v>10109.6</v>
      </c>
      <c r="K45" s="132"/>
      <c r="L45" s="133"/>
      <c r="M45" s="118">
        <v>8202.5</v>
      </c>
      <c r="N45" s="118">
        <v>10424.4</v>
      </c>
      <c r="AMJ45" s="95"/>
    </row>
    <row r="46" spans="1:1024" s="134" customFormat="1" ht="30" x14ac:dyDescent="0.2">
      <c r="A46" s="128" t="s">
        <v>58</v>
      </c>
      <c r="B46" s="114" t="s">
        <v>59</v>
      </c>
      <c r="C46" s="129"/>
      <c r="D46" s="130"/>
      <c r="E46" s="130"/>
      <c r="F46" s="130"/>
      <c r="G46" s="130"/>
      <c r="H46" s="116"/>
      <c r="I46" s="131"/>
      <c r="J46" s="130"/>
      <c r="K46" s="132"/>
      <c r="L46" s="133"/>
      <c r="M46" s="118"/>
      <c r="N46" s="118"/>
      <c r="AMJ46" s="95"/>
    </row>
    <row r="47" spans="1:1024" s="134" customFormat="1" ht="30" x14ac:dyDescent="0.2">
      <c r="A47" s="128" t="s">
        <v>60</v>
      </c>
      <c r="B47" s="114" t="s">
        <v>61</v>
      </c>
      <c r="C47" s="129"/>
      <c r="D47" s="130"/>
      <c r="E47" s="130"/>
      <c r="F47" s="130"/>
      <c r="G47" s="130"/>
      <c r="H47" s="116"/>
      <c r="I47" s="131"/>
      <c r="J47" s="130"/>
      <c r="K47" s="132"/>
      <c r="L47" s="133"/>
      <c r="M47" s="118"/>
      <c r="N47" s="118"/>
      <c r="AMJ47" s="95"/>
    </row>
    <row r="48" spans="1:1024" s="134" customFormat="1" ht="60" x14ac:dyDescent="0.2">
      <c r="A48" s="128" t="s">
        <v>62</v>
      </c>
      <c r="B48" s="114" t="s">
        <v>63</v>
      </c>
      <c r="C48" s="120">
        <v>247.6</v>
      </c>
      <c r="D48" s="116">
        <v>351.4</v>
      </c>
      <c r="E48" s="116">
        <v>281</v>
      </c>
      <c r="F48" s="116">
        <v>351.4</v>
      </c>
      <c r="G48" s="116">
        <v>310.39999999999998</v>
      </c>
      <c r="H48" s="116">
        <f t="shared" si="2"/>
        <v>88.332384746727371</v>
      </c>
      <c r="I48" s="131"/>
      <c r="J48" s="116">
        <v>310.39999999999998</v>
      </c>
      <c r="K48" s="132"/>
      <c r="L48" s="133"/>
      <c r="M48" s="118"/>
      <c r="N48" s="118"/>
      <c r="AMJ48" s="95"/>
    </row>
    <row r="49" spans="1:1024" s="134" customFormat="1" ht="30" x14ac:dyDescent="0.2">
      <c r="A49" s="128" t="s">
        <v>64</v>
      </c>
      <c r="B49" s="114" t="s">
        <v>65</v>
      </c>
      <c r="C49" s="129"/>
      <c r="D49" s="130"/>
      <c r="E49" s="130"/>
      <c r="F49" s="130"/>
      <c r="G49" s="130"/>
      <c r="H49" s="116"/>
      <c r="I49" s="131"/>
      <c r="J49" s="130"/>
      <c r="K49" s="132"/>
      <c r="L49" s="133"/>
      <c r="M49" s="118"/>
      <c r="N49" s="118"/>
      <c r="AMJ49" s="95"/>
    </row>
    <row r="50" spans="1:1024" s="134" customFormat="1" x14ac:dyDescent="0.2">
      <c r="A50" s="128"/>
      <c r="B50" s="114" t="s">
        <v>66</v>
      </c>
      <c r="C50" s="129"/>
      <c r="D50" s="130"/>
      <c r="E50" s="130"/>
      <c r="F50" s="130"/>
      <c r="G50" s="130"/>
      <c r="H50" s="116"/>
      <c r="I50" s="131"/>
      <c r="J50" s="130"/>
      <c r="K50" s="132"/>
      <c r="L50" s="133"/>
      <c r="M50" s="118"/>
      <c r="N50" s="118"/>
      <c r="AMJ50" s="95"/>
    </row>
    <row r="51" spans="1:1024" s="125" customFormat="1" ht="30" x14ac:dyDescent="0.2">
      <c r="A51" s="110">
        <v>3</v>
      </c>
      <c r="B51" s="114" t="s">
        <v>67</v>
      </c>
      <c r="C51" s="120">
        <v>568.79999999999995</v>
      </c>
      <c r="D51" s="116">
        <v>680.4</v>
      </c>
      <c r="E51" s="116">
        <v>680.5</v>
      </c>
      <c r="F51" s="116">
        <v>680.5</v>
      </c>
      <c r="G51" s="116"/>
      <c r="H51" s="116">
        <f t="shared" si="2"/>
        <v>0</v>
      </c>
      <c r="I51" s="117"/>
      <c r="J51" s="116"/>
      <c r="K51" s="123"/>
      <c r="L51" s="124"/>
      <c r="M51" s="118"/>
      <c r="N51" s="118"/>
      <c r="AMJ51" s="95"/>
    </row>
    <row r="52" spans="1:1024" s="125" customFormat="1" x14ac:dyDescent="0.2">
      <c r="A52" s="110" t="s">
        <v>68</v>
      </c>
      <c r="B52" s="114" t="s">
        <v>69</v>
      </c>
      <c r="C52" s="120"/>
      <c r="D52" s="116"/>
      <c r="E52" s="116"/>
      <c r="F52" s="116"/>
      <c r="G52" s="116"/>
      <c r="H52" s="116"/>
      <c r="I52" s="117"/>
      <c r="J52" s="116"/>
      <c r="K52" s="123"/>
      <c r="L52" s="124"/>
      <c r="M52" s="118"/>
      <c r="N52" s="118"/>
      <c r="AMJ52" s="95"/>
    </row>
    <row r="53" spans="1:1024" s="125" customFormat="1" ht="30" x14ac:dyDescent="0.2">
      <c r="A53" s="110">
        <v>4</v>
      </c>
      <c r="B53" s="114" t="s">
        <v>70</v>
      </c>
      <c r="C53" s="120"/>
      <c r="D53" s="116"/>
      <c r="E53" s="116"/>
      <c r="F53" s="116"/>
      <c r="G53" s="116"/>
      <c r="H53" s="116"/>
      <c r="I53" s="117"/>
      <c r="J53" s="116"/>
      <c r="K53" s="123"/>
      <c r="L53" s="124"/>
      <c r="M53" s="118"/>
      <c r="N53" s="118"/>
      <c r="AMJ53" s="95"/>
    </row>
    <row r="54" spans="1:1024" s="125" customFormat="1" x14ac:dyDescent="0.2">
      <c r="A54" s="110">
        <v>5</v>
      </c>
      <c r="B54" s="114" t="s">
        <v>71</v>
      </c>
      <c r="C54" s="120"/>
      <c r="D54" s="116"/>
      <c r="E54" s="116"/>
      <c r="F54" s="116"/>
      <c r="G54" s="116"/>
      <c r="H54" s="116"/>
      <c r="I54" s="117"/>
      <c r="J54" s="116"/>
      <c r="K54" s="123"/>
      <c r="L54" s="124"/>
      <c r="M54" s="118"/>
      <c r="N54" s="118"/>
      <c r="AMJ54" s="95"/>
    </row>
    <row r="55" spans="1:1024" s="125" customFormat="1" ht="30" x14ac:dyDescent="0.2">
      <c r="A55" s="110">
        <v>6</v>
      </c>
      <c r="B55" s="114" t="s">
        <v>72</v>
      </c>
      <c r="C55" s="120"/>
      <c r="D55" s="116"/>
      <c r="E55" s="116"/>
      <c r="F55" s="116"/>
      <c r="G55" s="116"/>
      <c r="H55" s="116"/>
      <c r="I55" s="117"/>
      <c r="J55" s="116"/>
      <c r="K55" s="123"/>
      <c r="L55" s="124"/>
      <c r="M55" s="118"/>
      <c r="N55" s="118"/>
      <c r="AMJ55" s="95"/>
    </row>
    <row r="56" spans="1:1024" s="125" customFormat="1" x14ac:dyDescent="0.2">
      <c r="A56" s="110">
        <v>7</v>
      </c>
      <c r="B56" s="114" t="s">
        <v>73</v>
      </c>
      <c r="C56" s="120"/>
      <c r="D56" s="116"/>
      <c r="E56" s="116">
        <v>-23.2</v>
      </c>
      <c r="F56" s="116"/>
      <c r="G56" s="116"/>
      <c r="H56" s="116"/>
      <c r="I56" s="117"/>
      <c r="J56" s="116"/>
      <c r="K56" s="123"/>
      <c r="L56" s="124"/>
      <c r="M56" s="118"/>
      <c r="N56" s="118"/>
      <c r="AMJ56" s="95"/>
    </row>
    <row r="57" spans="1:1024" s="125" customFormat="1" x14ac:dyDescent="0.2">
      <c r="A57" s="110" t="s">
        <v>2</v>
      </c>
      <c r="B57" s="111" t="s">
        <v>74</v>
      </c>
      <c r="C57" s="112">
        <f t="shared" ref="C57:N57" si="11">C59+C90+C95+C105+C114</f>
        <v>14399.9</v>
      </c>
      <c r="D57" s="112">
        <f t="shared" si="11"/>
        <v>17964.3</v>
      </c>
      <c r="E57" s="112">
        <f t="shared" si="11"/>
        <v>13454.5</v>
      </c>
      <c r="F57" s="112">
        <f t="shared" si="11"/>
        <v>17558.7</v>
      </c>
      <c r="G57" s="112">
        <f t="shared" si="11"/>
        <v>16238.1</v>
      </c>
      <c r="H57" s="116">
        <f t="shared" si="2"/>
        <v>90.390942035036161</v>
      </c>
      <c r="I57" s="113" t="s">
        <v>375</v>
      </c>
      <c r="J57" s="112">
        <f t="shared" ref="J57" si="12">J59+J90+J95+J105+J114</f>
        <v>16238.1</v>
      </c>
      <c r="K57" s="112">
        <f t="shared" si="11"/>
        <v>0</v>
      </c>
      <c r="L57" s="112">
        <f t="shared" si="11"/>
        <v>0</v>
      </c>
      <c r="M57" s="112">
        <f t="shared" si="11"/>
        <v>14294</v>
      </c>
      <c r="N57" s="112">
        <f t="shared" si="11"/>
        <v>16813.5</v>
      </c>
      <c r="AMJ57" s="95"/>
    </row>
    <row r="58" spans="1:1024" s="125" customFormat="1" x14ac:dyDescent="0.2">
      <c r="A58" s="110" t="s">
        <v>2</v>
      </c>
      <c r="B58" s="114" t="s">
        <v>75</v>
      </c>
      <c r="C58" s="115"/>
      <c r="D58" s="115"/>
      <c r="E58" s="115"/>
      <c r="F58" s="115"/>
      <c r="G58" s="115"/>
      <c r="H58" s="116"/>
      <c r="I58" s="121"/>
      <c r="J58" s="115"/>
      <c r="K58" s="115"/>
      <c r="L58" s="115"/>
      <c r="M58" s="115"/>
      <c r="N58" s="115"/>
      <c r="AMJ58" s="95"/>
    </row>
    <row r="59" spans="1:1024" s="125" customFormat="1" ht="28.5" x14ac:dyDescent="0.2">
      <c r="A59" s="136">
        <v>1</v>
      </c>
      <c r="B59" s="111" t="s">
        <v>76</v>
      </c>
      <c r="C59" s="112">
        <f t="shared" ref="C59:N59" si="13">C61+C66+C70+C73+C76+C79+C82+C85+C89</f>
        <v>10150.099999999999</v>
      </c>
      <c r="D59" s="112">
        <f t="shared" si="13"/>
        <v>11607.8</v>
      </c>
      <c r="E59" s="112">
        <f t="shared" si="13"/>
        <v>8779.4</v>
      </c>
      <c r="F59" s="112">
        <f t="shared" si="13"/>
        <v>11607.8</v>
      </c>
      <c r="G59" s="112">
        <f t="shared" si="13"/>
        <v>12127.1</v>
      </c>
      <c r="H59" s="116">
        <f t="shared" si="2"/>
        <v>104.4737159496201</v>
      </c>
      <c r="I59" s="113"/>
      <c r="J59" s="112">
        <f t="shared" ref="J59" si="14">J61+J66+J70+J73+J76+J79+J82+J85+J89</f>
        <v>12127.1</v>
      </c>
      <c r="K59" s="112">
        <f t="shared" si="13"/>
        <v>0</v>
      </c>
      <c r="L59" s="112">
        <f t="shared" si="13"/>
        <v>0</v>
      </c>
      <c r="M59" s="112">
        <f t="shared" si="13"/>
        <v>11142.3</v>
      </c>
      <c r="N59" s="112">
        <f t="shared" si="13"/>
        <v>12566.6</v>
      </c>
      <c r="AMJ59" s="95"/>
    </row>
    <row r="60" spans="1:1024" x14ac:dyDescent="0.2">
      <c r="A60" s="110" t="s">
        <v>2</v>
      </c>
      <c r="B60" s="114" t="s">
        <v>22</v>
      </c>
      <c r="C60" s="115"/>
      <c r="D60" s="115"/>
      <c r="E60" s="115"/>
      <c r="F60" s="115"/>
      <c r="G60" s="115"/>
      <c r="H60" s="116"/>
      <c r="I60" s="121"/>
      <c r="J60" s="115"/>
      <c r="K60" s="115"/>
      <c r="L60" s="115"/>
      <c r="M60" s="115"/>
      <c r="N60" s="115"/>
    </row>
    <row r="61" spans="1:1024" ht="30" x14ac:dyDescent="0.2">
      <c r="A61" s="110" t="s">
        <v>77</v>
      </c>
      <c r="B61" s="114" t="s">
        <v>78</v>
      </c>
      <c r="C61" s="115">
        <f t="shared" ref="C61:N61" si="15">C63+C64+C65</f>
        <v>8967.7999999999993</v>
      </c>
      <c r="D61" s="115">
        <f t="shared" si="15"/>
        <v>10176.9</v>
      </c>
      <c r="E61" s="115">
        <f t="shared" si="15"/>
        <v>7834.5</v>
      </c>
      <c r="F61" s="115">
        <f t="shared" si="15"/>
        <v>10176.9</v>
      </c>
      <c r="G61" s="115">
        <f t="shared" si="15"/>
        <v>10688.6</v>
      </c>
      <c r="H61" s="116">
        <f t="shared" si="2"/>
        <v>105.0280537295247</v>
      </c>
      <c r="I61" s="121"/>
      <c r="J61" s="115">
        <f t="shared" ref="J61" si="16">J63+J64+J65</f>
        <v>10688.6</v>
      </c>
      <c r="K61" s="115">
        <f t="shared" si="15"/>
        <v>0</v>
      </c>
      <c r="L61" s="115">
        <f t="shared" si="15"/>
        <v>0</v>
      </c>
      <c r="M61" s="115">
        <f t="shared" si="15"/>
        <v>10929.5</v>
      </c>
      <c r="N61" s="115">
        <f t="shared" si="15"/>
        <v>11172.5</v>
      </c>
    </row>
    <row r="62" spans="1:1024" x14ac:dyDescent="0.25">
      <c r="A62" s="110" t="s">
        <v>2</v>
      </c>
      <c r="B62" s="114" t="s">
        <v>79</v>
      </c>
      <c r="C62" s="115"/>
      <c r="D62" s="116"/>
      <c r="E62" s="116"/>
      <c r="F62" s="116"/>
      <c r="G62" s="116"/>
      <c r="H62" s="116"/>
      <c r="I62" s="117"/>
      <c r="J62" s="116"/>
      <c r="K62" s="118"/>
      <c r="L62" s="119"/>
      <c r="M62" s="118"/>
      <c r="N62" s="118"/>
    </row>
    <row r="63" spans="1:1024" ht="60" x14ac:dyDescent="0.25">
      <c r="A63" s="110" t="s">
        <v>80</v>
      </c>
      <c r="B63" s="114" t="s">
        <v>81</v>
      </c>
      <c r="C63" s="120">
        <v>5923.3</v>
      </c>
      <c r="D63" s="116">
        <v>6685.7</v>
      </c>
      <c r="E63" s="116">
        <v>5009.2</v>
      </c>
      <c r="F63" s="116">
        <v>6685.7</v>
      </c>
      <c r="G63" s="116">
        <v>6721.5</v>
      </c>
      <c r="H63" s="116">
        <f t="shared" si="2"/>
        <v>100.53547122963937</v>
      </c>
      <c r="I63" s="117" t="s">
        <v>388</v>
      </c>
      <c r="J63" s="116">
        <v>6721.5</v>
      </c>
      <c r="K63" s="118"/>
      <c r="L63" s="119"/>
      <c r="M63" s="118">
        <v>6721.5</v>
      </c>
      <c r="N63" s="118">
        <v>6721.5</v>
      </c>
    </row>
    <row r="64" spans="1:1024" ht="60" x14ac:dyDescent="0.25">
      <c r="A64" s="110" t="s">
        <v>82</v>
      </c>
      <c r="B64" s="114" t="s">
        <v>83</v>
      </c>
      <c r="C64" s="120">
        <v>3044.5</v>
      </c>
      <c r="D64" s="116">
        <v>3491.2</v>
      </c>
      <c r="E64" s="116">
        <v>2825.3</v>
      </c>
      <c r="F64" s="116">
        <v>3491.2</v>
      </c>
      <c r="G64" s="116">
        <v>3967.1</v>
      </c>
      <c r="H64" s="116">
        <f t="shared" si="2"/>
        <v>113.631416131989</v>
      </c>
      <c r="I64" s="117" t="s">
        <v>379</v>
      </c>
      <c r="J64" s="116">
        <v>3967.1</v>
      </c>
      <c r="K64" s="118"/>
      <c r="L64" s="119"/>
      <c r="M64" s="118">
        <v>4208</v>
      </c>
      <c r="N64" s="118">
        <v>4451</v>
      </c>
    </row>
    <row r="65" spans="1:14" x14ac:dyDescent="0.25">
      <c r="A65" s="110" t="s">
        <v>84</v>
      </c>
      <c r="B65" s="114" t="s">
        <v>85</v>
      </c>
      <c r="C65" s="120"/>
      <c r="D65" s="116"/>
      <c r="E65" s="116"/>
      <c r="F65" s="116"/>
      <c r="G65" s="116"/>
      <c r="H65" s="116"/>
      <c r="I65" s="117"/>
      <c r="J65" s="116"/>
      <c r="K65" s="118"/>
      <c r="L65" s="119"/>
      <c r="M65" s="118"/>
      <c r="N65" s="118"/>
    </row>
    <row r="66" spans="1:14" x14ac:dyDescent="0.2">
      <c r="A66" s="110" t="s">
        <v>86</v>
      </c>
      <c r="B66" s="114" t="s">
        <v>87</v>
      </c>
      <c r="C66" s="115">
        <f>C67+C69</f>
        <v>717.30000000000007</v>
      </c>
      <c r="D66" s="115">
        <f t="shared" ref="D66:N66" si="17">D67+D69</f>
        <v>958.4</v>
      </c>
      <c r="E66" s="115">
        <f t="shared" si="17"/>
        <v>588.19999999999993</v>
      </c>
      <c r="F66" s="115">
        <f t="shared" si="17"/>
        <v>958.4</v>
      </c>
      <c r="G66" s="115">
        <f t="shared" si="17"/>
        <v>957.5</v>
      </c>
      <c r="H66" s="116">
        <f t="shared" si="2"/>
        <v>99.906093489148589</v>
      </c>
      <c r="I66" s="121"/>
      <c r="J66" s="115">
        <f t="shared" ref="J66" si="18">J67+J69</f>
        <v>957.5</v>
      </c>
      <c r="K66" s="115">
        <f t="shared" si="17"/>
        <v>0</v>
      </c>
      <c r="L66" s="115">
        <f t="shared" si="17"/>
        <v>0</v>
      </c>
      <c r="M66" s="115">
        <f t="shared" si="17"/>
        <v>165.8</v>
      </c>
      <c r="N66" s="115">
        <f t="shared" si="17"/>
        <v>1015.0999999999999</v>
      </c>
    </row>
    <row r="67" spans="1:14" ht="30" x14ac:dyDescent="0.2">
      <c r="A67" s="110" t="s">
        <v>88</v>
      </c>
      <c r="B67" s="114" t="s">
        <v>89</v>
      </c>
      <c r="C67" s="120">
        <v>592.6</v>
      </c>
      <c r="D67" s="120">
        <v>819.9</v>
      </c>
      <c r="E67" s="120">
        <v>483.4</v>
      </c>
      <c r="F67" s="120">
        <v>819.9</v>
      </c>
      <c r="G67" s="120">
        <v>797.9</v>
      </c>
      <c r="H67" s="116">
        <f t="shared" si="2"/>
        <v>97.316745944627385</v>
      </c>
      <c r="I67" s="121" t="s">
        <v>372</v>
      </c>
      <c r="J67" s="120">
        <v>797.9</v>
      </c>
      <c r="K67" s="120"/>
      <c r="L67" s="120"/>
      <c r="M67" s="120"/>
      <c r="N67" s="120">
        <v>841.9</v>
      </c>
    </row>
    <row r="68" spans="1:14" ht="30" x14ac:dyDescent="0.2">
      <c r="A68" s="110" t="s">
        <v>90</v>
      </c>
      <c r="B68" s="114" t="s">
        <v>91</v>
      </c>
      <c r="C68" s="120">
        <v>486.9</v>
      </c>
      <c r="D68" s="120">
        <v>665.3</v>
      </c>
      <c r="E68" s="120">
        <v>380.8</v>
      </c>
      <c r="F68" s="120">
        <v>665.3</v>
      </c>
      <c r="G68" s="120">
        <v>655</v>
      </c>
      <c r="H68" s="116">
        <f t="shared" si="2"/>
        <v>98.4518262437998</v>
      </c>
      <c r="I68" s="121" t="s">
        <v>372</v>
      </c>
      <c r="J68" s="120">
        <v>655</v>
      </c>
      <c r="K68" s="120"/>
      <c r="L68" s="120"/>
      <c r="M68" s="120"/>
      <c r="N68" s="120">
        <v>687.2</v>
      </c>
    </row>
    <row r="69" spans="1:14" ht="30" x14ac:dyDescent="0.2">
      <c r="A69" s="110" t="s">
        <v>92</v>
      </c>
      <c r="B69" s="114" t="s">
        <v>93</v>
      </c>
      <c r="C69" s="120">
        <v>124.7</v>
      </c>
      <c r="D69" s="120">
        <v>138.5</v>
      </c>
      <c r="E69" s="120">
        <v>104.8</v>
      </c>
      <c r="F69" s="120">
        <v>138.5</v>
      </c>
      <c r="G69" s="120">
        <v>159.6</v>
      </c>
      <c r="H69" s="116">
        <f t="shared" si="2"/>
        <v>115.23465703971118</v>
      </c>
      <c r="I69" s="121" t="s">
        <v>372</v>
      </c>
      <c r="J69" s="120">
        <v>159.6</v>
      </c>
      <c r="K69" s="120"/>
      <c r="L69" s="120"/>
      <c r="M69" s="120">
        <v>165.8</v>
      </c>
      <c r="N69" s="120">
        <v>173.2</v>
      </c>
    </row>
    <row r="70" spans="1:14" x14ac:dyDescent="0.2">
      <c r="A70" s="110" t="s">
        <v>94</v>
      </c>
      <c r="B70" s="114" t="s">
        <v>95</v>
      </c>
      <c r="C70" s="115">
        <f t="shared" ref="C70:N70" si="19">C71+C72</f>
        <v>115.9</v>
      </c>
      <c r="D70" s="115">
        <f t="shared" si="19"/>
        <v>127.89999999999999</v>
      </c>
      <c r="E70" s="115">
        <f t="shared" si="19"/>
        <v>92.6</v>
      </c>
      <c r="F70" s="115">
        <f t="shared" si="19"/>
        <v>127.89999999999999</v>
      </c>
      <c r="G70" s="115">
        <f t="shared" si="19"/>
        <v>127</v>
      </c>
      <c r="H70" s="116">
        <f t="shared" si="2"/>
        <v>99.296325254104772</v>
      </c>
      <c r="I70" s="121"/>
      <c r="J70" s="115">
        <f t="shared" ref="J70" si="20">J71+J72</f>
        <v>127</v>
      </c>
      <c r="K70" s="115">
        <f t="shared" si="19"/>
        <v>0</v>
      </c>
      <c r="L70" s="115">
        <f t="shared" si="19"/>
        <v>0</v>
      </c>
      <c r="M70" s="115">
        <f t="shared" si="19"/>
        <v>47</v>
      </c>
      <c r="N70" s="115">
        <f t="shared" si="19"/>
        <v>127</v>
      </c>
    </row>
    <row r="71" spans="1:14" ht="30" x14ac:dyDescent="0.2">
      <c r="A71" s="110" t="s">
        <v>96</v>
      </c>
      <c r="B71" s="114" t="s">
        <v>97</v>
      </c>
      <c r="C71" s="120">
        <v>68.900000000000006</v>
      </c>
      <c r="D71" s="120">
        <v>80.099999999999994</v>
      </c>
      <c r="E71" s="120">
        <v>56.6</v>
      </c>
      <c r="F71" s="120">
        <v>80.099999999999994</v>
      </c>
      <c r="G71" s="120">
        <v>80</v>
      </c>
      <c r="H71" s="116">
        <f t="shared" si="2"/>
        <v>99.875156054931352</v>
      </c>
      <c r="I71" s="121" t="s">
        <v>373</v>
      </c>
      <c r="J71" s="120">
        <v>80</v>
      </c>
      <c r="K71" s="120"/>
      <c r="L71" s="120"/>
      <c r="M71" s="120"/>
      <c r="N71" s="120">
        <v>80</v>
      </c>
    </row>
    <row r="72" spans="1:14" ht="30" x14ac:dyDescent="0.2">
      <c r="A72" s="110" t="s">
        <v>98</v>
      </c>
      <c r="B72" s="114" t="s">
        <v>93</v>
      </c>
      <c r="C72" s="120">
        <v>47</v>
      </c>
      <c r="D72" s="120">
        <v>47.8</v>
      </c>
      <c r="E72" s="120">
        <v>36</v>
      </c>
      <c r="F72" s="120">
        <v>47.8</v>
      </c>
      <c r="G72" s="120">
        <v>47</v>
      </c>
      <c r="H72" s="116">
        <f t="shared" si="2"/>
        <v>98.326359832635987</v>
      </c>
      <c r="I72" s="121" t="s">
        <v>373</v>
      </c>
      <c r="J72" s="120">
        <v>47</v>
      </c>
      <c r="K72" s="120"/>
      <c r="L72" s="120"/>
      <c r="M72" s="120">
        <v>47</v>
      </c>
      <c r="N72" s="120">
        <v>47</v>
      </c>
    </row>
    <row r="73" spans="1:14" x14ac:dyDescent="0.2">
      <c r="A73" s="110" t="s">
        <v>99</v>
      </c>
      <c r="B73" s="114" t="s">
        <v>100</v>
      </c>
      <c r="C73" s="115">
        <f t="shared" ref="C73:N73" si="21">C74+C75</f>
        <v>0</v>
      </c>
      <c r="D73" s="115">
        <f t="shared" si="21"/>
        <v>0</v>
      </c>
      <c r="E73" s="115">
        <f t="shared" si="21"/>
        <v>0</v>
      </c>
      <c r="F73" s="115">
        <f t="shared" si="21"/>
        <v>0</v>
      </c>
      <c r="G73" s="115">
        <f t="shared" si="21"/>
        <v>0</v>
      </c>
      <c r="H73" s="116"/>
      <c r="I73" s="121">
        <f t="shared" si="21"/>
        <v>0</v>
      </c>
      <c r="J73" s="115">
        <f t="shared" ref="J73" si="22">J74+J75</f>
        <v>0</v>
      </c>
      <c r="K73" s="115">
        <f t="shared" si="21"/>
        <v>0</v>
      </c>
      <c r="L73" s="115">
        <f t="shared" si="21"/>
        <v>0</v>
      </c>
      <c r="M73" s="115">
        <f t="shared" si="21"/>
        <v>0</v>
      </c>
      <c r="N73" s="115">
        <f t="shared" si="21"/>
        <v>0</v>
      </c>
    </row>
    <row r="74" spans="1:14" x14ac:dyDescent="0.2">
      <c r="A74" s="110" t="s">
        <v>101</v>
      </c>
      <c r="B74" s="114" t="s">
        <v>102</v>
      </c>
      <c r="C74" s="120"/>
      <c r="D74" s="120"/>
      <c r="E74" s="120"/>
      <c r="F74" s="120"/>
      <c r="G74" s="120"/>
      <c r="H74" s="116"/>
      <c r="I74" s="121"/>
      <c r="J74" s="120"/>
      <c r="K74" s="120"/>
      <c r="L74" s="120"/>
      <c r="M74" s="120"/>
      <c r="N74" s="120"/>
    </row>
    <row r="75" spans="1:14" ht="30" x14ac:dyDescent="0.2">
      <c r="A75" s="110" t="s">
        <v>103</v>
      </c>
      <c r="B75" s="114" t="s">
        <v>93</v>
      </c>
      <c r="C75" s="120"/>
      <c r="D75" s="120"/>
      <c r="E75" s="120"/>
      <c r="F75" s="120"/>
      <c r="G75" s="120"/>
      <c r="H75" s="116"/>
      <c r="I75" s="121"/>
      <c r="J75" s="120"/>
      <c r="K75" s="120"/>
      <c r="L75" s="120"/>
      <c r="M75" s="120"/>
      <c r="N75" s="120"/>
    </row>
    <row r="76" spans="1:14" x14ac:dyDescent="0.2">
      <c r="A76" s="110" t="s">
        <v>104</v>
      </c>
      <c r="B76" s="114" t="s">
        <v>105</v>
      </c>
      <c r="C76" s="115">
        <f t="shared" ref="C76:N76" si="23">C77+C78</f>
        <v>0</v>
      </c>
      <c r="D76" s="115">
        <f t="shared" si="23"/>
        <v>0</v>
      </c>
      <c r="E76" s="115">
        <f t="shared" si="23"/>
        <v>0</v>
      </c>
      <c r="F76" s="115">
        <f t="shared" si="23"/>
        <v>0</v>
      </c>
      <c r="G76" s="115">
        <f t="shared" si="23"/>
        <v>0</v>
      </c>
      <c r="H76" s="116"/>
      <c r="I76" s="121">
        <f t="shared" si="23"/>
        <v>0</v>
      </c>
      <c r="J76" s="115">
        <f t="shared" ref="J76" si="24">J77+J78</f>
        <v>0</v>
      </c>
      <c r="K76" s="115">
        <f t="shared" si="23"/>
        <v>0</v>
      </c>
      <c r="L76" s="115">
        <f t="shared" si="23"/>
        <v>0</v>
      </c>
      <c r="M76" s="115">
        <f t="shared" si="23"/>
        <v>0</v>
      </c>
      <c r="N76" s="115">
        <f t="shared" si="23"/>
        <v>0</v>
      </c>
    </row>
    <row r="77" spans="1:14" x14ac:dyDescent="0.2">
      <c r="A77" s="110" t="s">
        <v>106</v>
      </c>
      <c r="B77" s="114" t="s">
        <v>107</v>
      </c>
      <c r="C77" s="120"/>
      <c r="D77" s="120"/>
      <c r="E77" s="120"/>
      <c r="F77" s="120"/>
      <c r="G77" s="120"/>
      <c r="H77" s="116"/>
      <c r="I77" s="121"/>
      <c r="J77" s="120"/>
      <c r="K77" s="120"/>
      <c r="L77" s="120"/>
      <c r="M77" s="120"/>
      <c r="N77" s="120"/>
    </row>
    <row r="78" spans="1:14" ht="30" x14ac:dyDescent="0.2">
      <c r="A78" s="110" t="s">
        <v>108</v>
      </c>
      <c r="B78" s="114" t="s">
        <v>93</v>
      </c>
      <c r="C78" s="120"/>
      <c r="D78" s="120"/>
      <c r="E78" s="120"/>
      <c r="F78" s="120"/>
      <c r="G78" s="120"/>
      <c r="H78" s="116"/>
      <c r="I78" s="121"/>
      <c r="J78" s="120"/>
      <c r="K78" s="120"/>
      <c r="L78" s="120"/>
      <c r="M78" s="120"/>
      <c r="N78" s="120"/>
    </row>
    <row r="79" spans="1:14" ht="30" x14ac:dyDescent="0.2">
      <c r="A79" s="110" t="s">
        <v>109</v>
      </c>
      <c r="B79" s="114" t="s">
        <v>110</v>
      </c>
      <c r="C79" s="115">
        <f t="shared" ref="C79:N79" si="25">C80+C81</f>
        <v>0</v>
      </c>
      <c r="D79" s="115">
        <f t="shared" si="25"/>
        <v>0</v>
      </c>
      <c r="E79" s="115">
        <f t="shared" si="25"/>
        <v>0</v>
      </c>
      <c r="F79" s="115">
        <f t="shared" si="25"/>
        <v>0</v>
      </c>
      <c r="G79" s="115">
        <f t="shared" si="25"/>
        <v>0</v>
      </c>
      <c r="H79" s="116" t="e">
        <f t="shared" ref="H79:H138" si="26">G79/D79*100</f>
        <v>#DIV/0!</v>
      </c>
      <c r="I79" s="117"/>
      <c r="J79" s="115"/>
      <c r="K79" s="115">
        <f t="shared" si="25"/>
        <v>0</v>
      </c>
      <c r="L79" s="115">
        <f t="shared" si="25"/>
        <v>0</v>
      </c>
      <c r="M79" s="115">
        <f t="shared" si="25"/>
        <v>0</v>
      </c>
      <c r="N79" s="115">
        <f t="shared" si="25"/>
        <v>0</v>
      </c>
    </row>
    <row r="80" spans="1:14" x14ac:dyDescent="0.25">
      <c r="A80" s="110" t="s">
        <v>111</v>
      </c>
      <c r="B80" s="114" t="s">
        <v>112</v>
      </c>
      <c r="C80" s="120"/>
      <c r="D80" s="116"/>
      <c r="E80" s="116"/>
      <c r="F80" s="116">
        <v>0</v>
      </c>
      <c r="G80" s="116"/>
      <c r="H80" s="116"/>
      <c r="I80" s="117"/>
      <c r="J80" s="116"/>
      <c r="K80" s="118"/>
      <c r="L80" s="119"/>
      <c r="M80" s="118"/>
      <c r="N80" s="118"/>
    </row>
    <row r="81" spans="1:14" ht="30" x14ac:dyDescent="0.25">
      <c r="A81" s="110" t="s">
        <v>113</v>
      </c>
      <c r="B81" s="114" t="s">
        <v>93</v>
      </c>
      <c r="C81" s="120"/>
      <c r="D81" s="116"/>
      <c r="E81" s="116"/>
      <c r="F81" s="116"/>
      <c r="G81" s="116"/>
      <c r="H81" s="116" t="e">
        <f t="shared" si="26"/>
        <v>#DIV/0!</v>
      </c>
      <c r="I81" s="117"/>
      <c r="J81" s="116"/>
      <c r="K81" s="118"/>
      <c r="L81" s="119"/>
      <c r="M81" s="118">
        <v>0</v>
      </c>
      <c r="N81" s="118">
        <v>0</v>
      </c>
    </row>
    <row r="82" spans="1:14" ht="30" x14ac:dyDescent="0.2">
      <c r="A82" s="110" t="s">
        <v>114</v>
      </c>
      <c r="B82" s="114" t="s">
        <v>115</v>
      </c>
      <c r="C82" s="115">
        <f t="shared" ref="C82:N82" si="27">C83+C84</f>
        <v>235.6</v>
      </c>
      <c r="D82" s="115">
        <f t="shared" si="27"/>
        <v>247</v>
      </c>
      <c r="E82" s="115">
        <f t="shared" si="27"/>
        <v>182.8</v>
      </c>
      <c r="F82" s="115">
        <f t="shared" si="27"/>
        <v>247</v>
      </c>
      <c r="G82" s="115">
        <f>G83</f>
        <v>252</v>
      </c>
      <c r="H82" s="116">
        <f t="shared" si="26"/>
        <v>102.02429149797571</v>
      </c>
      <c r="I82" s="121"/>
      <c r="J82" s="115">
        <f>J83</f>
        <v>252</v>
      </c>
      <c r="K82" s="115">
        <f t="shared" si="27"/>
        <v>0</v>
      </c>
      <c r="L82" s="115">
        <f t="shared" si="27"/>
        <v>0</v>
      </c>
      <c r="M82" s="115"/>
      <c r="N82" s="115">
        <f t="shared" si="27"/>
        <v>252</v>
      </c>
    </row>
    <row r="83" spans="1:14" ht="45" x14ac:dyDescent="0.25">
      <c r="A83" s="110" t="s">
        <v>116</v>
      </c>
      <c r="B83" s="114" t="s">
        <v>117</v>
      </c>
      <c r="C83" s="120">
        <v>235.6</v>
      </c>
      <c r="D83" s="116">
        <v>247</v>
      </c>
      <c r="E83" s="116">
        <v>182.8</v>
      </c>
      <c r="F83" s="116">
        <v>247</v>
      </c>
      <c r="G83" s="116">
        <v>252</v>
      </c>
      <c r="H83" s="116">
        <f t="shared" si="26"/>
        <v>102.02429149797571</v>
      </c>
      <c r="I83" s="117" t="s">
        <v>390</v>
      </c>
      <c r="J83" s="116">
        <v>252</v>
      </c>
      <c r="K83" s="118"/>
      <c r="L83" s="119"/>
      <c r="M83" s="118"/>
      <c r="N83" s="118">
        <v>252</v>
      </c>
    </row>
    <row r="84" spans="1:14" ht="30" x14ac:dyDescent="0.25">
      <c r="A84" s="110" t="s">
        <v>118</v>
      </c>
      <c r="B84" s="114" t="s">
        <v>93</v>
      </c>
      <c r="C84" s="120"/>
      <c r="D84" s="116"/>
      <c r="E84" s="116"/>
      <c r="F84" s="116"/>
      <c r="G84" s="116"/>
      <c r="H84" s="116"/>
      <c r="I84" s="117"/>
      <c r="J84" s="116"/>
      <c r="K84" s="118"/>
      <c r="L84" s="119"/>
      <c r="M84" s="118"/>
      <c r="N84" s="118"/>
    </row>
    <row r="85" spans="1:14" ht="30" x14ac:dyDescent="0.2">
      <c r="A85" s="110" t="s">
        <v>119</v>
      </c>
      <c r="B85" s="114" t="s">
        <v>120</v>
      </c>
      <c r="C85" s="115">
        <f t="shared" ref="C85:N85" si="28">C87+C86+C88</f>
        <v>113.5</v>
      </c>
      <c r="D85" s="115">
        <f t="shared" si="28"/>
        <v>97.6</v>
      </c>
      <c r="E85" s="115">
        <f t="shared" si="28"/>
        <v>81.3</v>
      </c>
      <c r="F85" s="115">
        <f t="shared" si="28"/>
        <v>97.6</v>
      </c>
      <c r="G85" s="115">
        <f t="shared" si="28"/>
        <v>102</v>
      </c>
      <c r="H85" s="116"/>
      <c r="I85" s="121">
        <f t="shared" si="28"/>
        <v>0</v>
      </c>
      <c r="J85" s="115">
        <f t="shared" ref="J85" si="29">J87+J86+J88</f>
        <v>102</v>
      </c>
      <c r="K85" s="115">
        <f t="shared" si="28"/>
        <v>0</v>
      </c>
      <c r="L85" s="115">
        <f t="shared" si="28"/>
        <v>0</v>
      </c>
      <c r="M85" s="115">
        <f t="shared" si="28"/>
        <v>0</v>
      </c>
      <c r="N85" s="115">
        <f t="shared" si="28"/>
        <v>0</v>
      </c>
    </row>
    <row r="86" spans="1:14" ht="30" x14ac:dyDescent="0.25">
      <c r="A86" s="110" t="s">
        <v>121</v>
      </c>
      <c r="B86" s="114" t="s">
        <v>122</v>
      </c>
      <c r="C86" s="115">
        <v>113.5</v>
      </c>
      <c r="D86" s="115">
        <v>97.6</v>
      </c>
      <c r="E86" s="115">
        <v>81.3</v>
      </c>
      <c r="F86" s="115">
        <v>97.6</v>
      </c>
      <c r="G86" s="115">
        <v>102</v>
      </c>
      <c r="H86" s="116"/>
      <c r="I86" s="121"/>
      <c r="J86" s="115">
        <v>102</v>
      </c>
      <c r="K86" s="118"/>
      <c r="L86" s="119"/>
      <c r="M86" s="118"/>
      <c r="N86" s="118"/>
    </row>
    <row r="87" spans="1:14" ht="30" x14ac:dyDescent="0.25">
      <c r="A87" s="110" t="s">
        <v>123</v>
      </c>
      <c r="B87" s="114" t="s">
        <v>124</v>
      </c>
      <c r="C87" s="120"/>
      <c r="D87" s="116"/>
      <c r="E87" s="116"/>
      <c r="F87" s="116"/>
      <c r="G87" s="116"/>
      <c r="H87" s="116"/>
      <c r="I87" s="117"/>
      <c r="J87" s="116"/>
      <c r="K87" s="118"/>
      <c r="L87" s="119"/>
      <c r="M87" s="118"/>
      <c r="N87" s="118"/>
    </row>
    <row r="88" spans="1:14" ht="30" x14ac:dyDescent="0.25">
      <c r="A88" s="110" t="s">
        <v>125</v>
      </c>
      <c r="B88" s="114" t="s">
        <v>126</v>
      </c>
      <c r="C88" s="120"/>
      <c r="D88" s="116"/>
      <c r="E88" s="116"/>
      <c r="F88" s="116"/>
      <c r="G88" s="116"/>
      <c r="H88" s="116"/>
      <c r="I88" s="117"/>
      <c r="J88" s="116"/>
      <c r="K88" s="118"/>
      <c r="L88" s="119"/>
      <c r="M88" s="118"/>
      <c r="N88" s="118"/>
    </row>
    <row r="89" spans="1:14" ht="30" x14ac:dyDescent="0.25">
      <c r="A89" s="110" t="s">
        <v>127</v>
      </c>
      <c r="B89" s="114" t="s">
        <v>128</v>
      </c>
      <c r="C89" s="120"/>
      <c r="D89" s="116"/>
      <c r="E89" s="116"/>
      <c r="F89" s="116"/>
      <c r="G89" s="116"/>
      <c r="H89" s="116"/>
      <c r="I89" s="117"/>
      <c r="J89" s="116"/>
      <c r="K89" s="118"/>
      <c r="L89" s="119"/>
      <c r="M89" s="118"/>
      <c r="N89" s="118"/>
    </row>
    <row r="90" spans="1:14" ht="42.75" x14ac:dyDescent="0.25">
      <c r="A90" s="136">
        <v>2</v>
      </c>
      <c r="B90" s="111" t="s">
        <v>129</v>
      </c>
      <c r="C90" s="112">
        <f>C91+C92+C93+C94</f>
        <v>6.7</v>
      </c>
      <c r="D90" s="112">
        <f>D91+D92+D93+D94</f>
        <v>467.9</v>
      </c>
      <c r="E90" s="112">
        <f>E91+E92+E93+E94</f>
        <v>65.099999999999994</v>
      </c>
      <c r="F90" s="112">
        <f>F91+F92+F93+F94</f>
        <v>65.099999999999994</v>
      </c>
      <c r="G90" s="112">
        <f>G91+G92+G93+G94</f>
        <v>669.9</v>
      </c>
      <c r="H90" s="116"/>
      <c r="I90" s="113"/>
      <c r="J90" s="112">
        <f>J91+J92+J93+J94</f>
        <v>669.9</v>
      </c>
      <c r="K90" s="118"/>
      <c r="L90" s="119"/>
      <c r="M90" s="118"/>
      <c r="N90" s="118"/>
    </row>
    <row r="91" spans="1:14" x14ac:dyDescent="0.25">
      <c r="A91" s="110" t="s">
        <v>130</v>
      </c>
      <c r="B91" s="114" t="s">
        <v>131</v>
      </c>
      <c r="C91" s="115">
        <v>6.7</v>
      </c>
      <c r="D91" s="115"/>
      <c r="E91" s="115"/>
      <c r="F91" s="115"/>
      <c r="G91" s="115"/>
      <c r="H91" s="116"/>
      <c r="I91" s="121"/>
      <c r="J91" s="115"/>
      <c r="K91" s="118"/>
      <c r="L91" s="119"/>
      <c r="M91" s="118"/>
      <c r="N91" s="118"/>
    </row>
    <row r="92" spans="1:14" x14ac:dyDescent="0.25">
      <c r="A92" s="110" t="s">
        <v>132</v>
      </c>
      <c r="B92" s="114" t="s">
        <v>133</v>
      </c>
      <c r="C92" s="115"/>
      <c r="D92" s="115"/>
      <c r="E92" s="115"/>
      <c r="F92" s="115"/>
      <c r="G92" s="115"/>
      <c r="H92" s="116"/>
      <c r="I92" s="121"/>
      <c r="J92" s="115"/>
      <c r="K92" s="118"/>
      <c r="L92" s="119"/>
      <c r="M92" s="118"/>
      <c r="N92" s="118"/>
    </row>
    <row r="93" spans="1:14" ht="30" x14ac:dyDescent="0.25">
      <c r="A93" s="110" t="s">
        <v>134</v>
      </c>
      <c r="B93" s="114" t="s">
        <v>135</v>
      </c>
      <c r="C93" s="115"/>
      <c r="D93" s="115"/>
      <c r="E93" s="115"/>
      <c r="F93" s="115"/>
      <c r="G93" s="115">
        <v>292</v>
      </c>
      <c r="H93" s="116"/>
      <c r="I93" s="117" t="s">
        <v>391</v>
      </c>
      <c r="J93" s="115">
        <v>292</v>
      </c>
      <c r="K93" s="118"/>
      <c r="L93" s="119"/>
      <c r="M93" s="118"/>
      <c r="N93" s="118"/>
    </row>
    <row r="94" spans="1:14" ht="75" x14ac:dyDescent="0.25">
      <c r="A94" s="110" t="s">
        <v>136</v>
      </c>
      <c r="B94" s="114" t="s">
        <v>137</v>
      </c>
      <c r="C94" s="115"/>
      <c r="D94" s="115">
        <v>467.9</v>
      </c>
      <c r="E94" s="115">
        <v>65.099999999999994</v>
      </c>
      <c r="F94" s="115">
        <v>65.099999999999994</v>
      </c>
      <c r="G94" s="115">
        <v>377.9</v>
      </c>
      <c r="H94" s="116"/>
      <c r="I94" s="117" t="s">
        <v>392</v>
      </c>
      <c r="J94" s="115">
        <v>377.9</v>
      </c>
      <c r="K94" s="118"/>
      <c r="L94" s="119"/>
      <c r="M94" s="118"/>
      <c r="N94" s="118"/>
    </row>
    <row r="95" spans="1:14" ht="57" x14ac:dyDescent="0.2">
      <c r="A95" s="136">
        <v>3</v>
      </c>
      <c r="B95" s="111" t="s">
        <v>138</v>
      </c>
      <c r="C95" s="112">
        <f t="shared" ref="C95:N95" si="30">C96+C98+C100+C102+C104</f>
        <v>0</v>
      </c>
      <c r="D95" s="112">
        <f t="shared" si="30"/>
        <v>80</v>
      </c>
      <c r="E95" s="112">
        <f t="shared" si="30"/>
        <v>0</v>
      </c>
      <c r="F95" s="112">
        <f t="shared" si="30"/>
        <v>80</v>
      </c>
      <c r="G95" s="112">
        <f t="shared" si="30"/>
        <v>0</v>
      </c>
      <c r="H95" s="116">
        <f t="shared" si="26"/>
        <v>0</v>
      </c>
      <c r="I95" s="113"/>
      <c r="J95" s="112">
        <f t="shared" ref="J95" si="31">J96+J98+J100+J102+J104</f>
        <v>0</v>
      </c>
      <c r="K95" s="112">
        <f t="shared" si="30"/>
        <v>0</v>
      </c>
      <c r="L95" s="112">
        <f t="shared" si="30"/>
        <v>0</v>
      </c>
      <c r="M95" s="112">
        <f t="shared" si="30"/>
        <v>0</v>
      </c>
      <c r="N95" s="112">
        <f t="shared" si="30"/>
        <v>0</v>
      </c>
    </row>
    <row r="96" spans="1:14" x14ac:dyDescent="0.25">
      <c r="A96" s="110" t="s">
        <v>139</v>
      </c>
      <c r="B96" s="114" t="s">
        <v>140</v>
      </c>
      <c r="C96" s="115"/>
      <c r="D96" s="115"/>
      <c r="E96" s="115"/>
      <c r="F96" s="115"/>
      <c r="G96" s="115"/>
      <c r="H96" s="116"/>
      <c r="I96" s="121"/>
      <c r="J96" s="115"/>
      <c r="K96" s="118"/>
      <c r="L96" s="119"/>
      <c r="M96" s="118"/>
      <c r="N96" s="118"/>
    </row>
    <row r="97" spans="1:14" ht="30" x14ac:dyDescent="0.25">
      <c r="A97" s="110" t="s">
        <v>141</v>
      </c>
      <c r="B97" s="114" t="s">
        <v>142</v>
      </c>
      <c r="C97" s="120"/>
      <c r="D97" s="116"/>
      <c r="E97" s="116"/>
      <c r="F97" s="116"/>
      <c r="G97" s="116"/>
      <c r="H97" s="116"/>
      <c r="I97" s="117"/>
      <c r="J97" s="116"/>
      <c r="K97" s="118"/>
      <c r="L97" s="119"/>
      <c r="M97" s="118"/>
      <c r="N97" s="118"/>
    </row>
    <row r="98" spans="1:14" ht="30" x14ac:dyDescent="0.25">
      <c r="A98" s="110" t="s">
        <v>143</v>
      </c>
      <c r="B98" s="114" t="s">
        <v>144</v>
      </c>
      <c r="C98" s="115"/>
      <c r="D98" s="115">
        <v>80</v>
      </c>
      <c r="E98" s="115"/>
      <c r="F98" s="115">
        <v>80</v>
      </c>
      <c r="G98" s="115"/>
      <c r="H98" s="116"/>
      <c r="I98" s="121"/>
      <c r="J98" s="115"/>
      <c r="K98" s="118"/>
      <c r="L98" s="119"/>
      <c r="M98" s="118">
        <v>0</v>
      </c>
      <c r="N98" s="118">
        <v>0</v>
      </c>
    </row>
    <row r="99" spans="1:14" ht="30" x14ac:dyDescent="0.25">
      <c r="A99" s="110" t="s">
        <v>145</v>
      </c>
      <c r="B99" s="114" t="s">
        <v>142</v>
      </c>
      <c r="C99" s="120"/>
      <c r="D99" s="116"/>
      <c r="E99" s="116"/>
      <c r="F99" s="116"/>
      <c r="G99" s="116"/>
      <c r="H99" s="116"/>
      <c r="I99" s="117"/>
      <c r="J99" s="116"/>
      <c r="K99" s="118"/>
      <c r="L99" s="119"/>
      <c r="M99" s="118"/>
      <c r="N99" s="118"/>
    </row>
    <row r="100" spans="1:14" ht="30" x14ac:dyDescent="0.25">
      <c r="A100" s="110" t="s">
        <v>146</v>
      </c>
      <c r="B100" s="114" t="s">
        <v>147</v>
      </c>
      <c r="C100" s="115"/>
      <c r="D100" s="115"/>
      <c r="E100" s="115"/>
      <c r="F100" s="115"/>
      <c r="G100" s="115"/>
      <c r="H100" s="116"/>
      <c r="I100" s="121"/>
      <c r="J100" s="115"/>
      <c r="K100" s="118"/>
      <c r="L100" s="119"/>
      <c r="M100" s="118"/>
      <c r="N100" s="118"/>
    </row>
    <row r="101" spans="1:14" ht="30" x14ac:dyDescent="0.25">
      <c r="A101" s="110" t="s">
        <v>148</v>
      </c>
      <c r="B101" s="114" t="s">
        <v>142</v>
      </c>
      <c r="C101" s="120"/>
      <c r="D101" s="116"/>
      <c r="E101" s="116"/>
      <c r="F101" s="116"/>
      <c r="G101" s="116"/>
      <c r="H101" s="116"/>
      <c r="I101" s="117"/>
      <c r="J101" s="116"/>
      <c r="K101" s="118"/>
      <c r="L101" s="119"/>
      <c r="M101" s="118"/>
      <c r="N101" s="118"/>
    </row>
    <row r="102" spans="1:14" ht="60" x14ac:dyDescent="0.25">
      <c r="A102" s="110" t="s">
        <v>149</v>
      </c>
      <c r="B102" s="114" t="s">
        <v>150</v>
      </c>
      <c r="C102" s="115"/>
      <c r="D102" s="115"/>
      <c r="E102" s="115"/>
      <c r="F102" s="115"/>
      <c r="G102" s="115"/>
      <c r="H102" s="116"/>
      <c r="I102" s="121"/>
      <c r="J102" s="115"/>
      <c r="K102" s="118"/>
      <c r="L102" s="119"/>
      <c r="M102" s="118"/>
      <c r="N102" s="118"/>
    </row>
    <row r="103" spans="1:14" ht="30" x14ac:dyDescent="0.25">
      <c r="A103" s="110" t="s">
        <v>151</v>
      </c>
      <c r="B103" s="114" t="s">
        <v>142</v>
      </c>
      <c r="C103" s="120"/>
      <c r="D103" s="116"/>
      <c r="E103" s="116"/>
      <c r="F103" s="116"/>
      <c r="G103" s="116"/>
      <c r="H103" s="116"/>
      <c r="I103" s="117"/>
      <c r="J103" s="116"/>
      <c r="K103" s="118"/>
      <c r="L103" s="119"/>
      <c r="M103" s="118"/>
      <c r="N103" s="118"/>
    </row>
    <row r="104" spans="1:14" ht="36" customHeight="1" x14ac:dyDescent="0.25">
      <c r="A104" s="110" t="s">
        <v>152</v>
      </c>
      <c r="B104" s="114" t="s">
        <v>153</v>
      </c>
      <c r="C104" s="115"/>
      <c r="D104" s="115"/>
      <c r="E104" s="115"/>
      <c r="F104" s="115"/>
      <c r="G104" s="115"/>
      <c r="H104" s="116"/>
      <c r="I104" s="121"/>
      <c r="J104" s="115"/>
      <c r="K104" s="118"/>
      <c r="L104" s="119"/>
      <c r="M104" s="118"/>
      <c r="N104" s="118"/>
    </row>
    <row r="105" spans="1:14" ht="42.75" x14ac:dyDescent="0.25">
      <c r="A105" s="136">
        <v>4</v>
      </c>
      <c r="B105" s="111" t="s">
        <v>154</v>
      </c>
      <c r="C105" s="112">
        <f>C107+C108+C109+C110+C106</f>
        <v>0</v>
      </c>
      <c r="D105" s="112">
        <f>D107+D108+D109+D110+D106</f>
        <v>0</v>
      </c>
      <c r="E105" s="112">
        <f>E107+E108+E109+E110+E106</f>
        <v>0</v>
      </c>
      <c r="F105" s="112">
        <f>F107+F108+F109+F110+F106</f>
        <v>0</v>
      </c>
      <c r="G105" s="112">
        <f>G107+G108+G109+G110+G106</f>
        <v>0</v>
      </c>
      <c r="H105" s="116"/>
      <c r="I105" s="113">
        <f>I107+I108+I109+I110+I106</f>
        <v>0</v>
      </c>
      <c r="J105" s="112">
        <f>J107+J108+J109+J110+J106</f>
        <v>0</v>
      </c>
      <c r="K105" s="118"/>
      <c r="L105" s="119"/>
      <c r="M105" s="118"/>
      <c r="N105" s="118"/>
    </row>
    <row r="106" spans="1:14" x14ac:dyDescent="0.25">
      <c r="A106" s="110" t="s">
        <v>155</v>
      </c>
      <c r="B106" s="114" t="s">
        <v>131</v>
      </c>
      <c r="C106" s="115"/>
      <c r="D106" s="115"/>
      <c r="E106" s="115"/>
      <c r="F106" s="115"/>
      <c r="G106" s="115"/>
      <c r="H106" s="116"/>
      <c r="I106" s="121"/>
      <c r="J106" s="115"/>
      <c r="K106" s="118"/>
      <c r="L106" s="119"/>
      <c r="M106" s="118"/>
      <c r="N106" s="118"/>
    </row>
    <row r="107" spans="1:14" x14ac:dyDescent="0.25">
      <c r="A107" s="110" t="s">
        <v>156</v>
      </c>
      <c r="B107" s="114" t="s">
        <v>157</v>
      </c>
      <c r="C107" s="120"/>
      <c r="D107" s="116"/>
      <c r="E107" s="116"/>
      <c r="F107" s="116"/>
      <c r="G107" s="116"/>
      <c r="H107" s="116"/>
      <c r="I107" s="117"/>
      <c r="J107" s="116"/>
      <c r="K107" s="118"/>
      <c r="L107" s="119"/>
      <c r="M107" s="118"/>
      <c r="N107" s="118"/>
    </row>
    <row r="108" spans="1:14" x14ac:dyDescent="0.25">
      <c r="A108" s="110" t="s">
        <v>158</v>
      </c>
      <c r="B108" s="114" t="s">
        <v>159</v>
      </c>
      <c r="C108" s="120"/>
      <c r="D108" s="116"/>
      <c r="E108" s="116"/>
      <c r="F108" s="116"/>
      <c r="G108" s="116"/>
      <c r="H108" s="116"/>
      <c r="I108" s="117"/>
      <c r="J108" s="116"/>
      <c r="K108" s="118"/>
      <c r="L108" s="119"/>
      <c r="M108" s="118"/>
      <c r="N108" s="118"/>
    </row>
    <row r="109" spans="1:14" ht="60" x14ac:dyDescent="0.25">
      <c r="A109" s="110" t="s">
        <v>160</v>
      </c>
      <c r="B109" s="114" t="s">
        <v>161</v>
      </c>
      <c r="C109" s="120"/>
      <c r="D109" s="116"/>
      <c r="E109" s="116"/>
      <c r="F109" s="116"/>
      <c r="G109" s="116"/>
      <c r="H109" s="116"/>
      <c r="I109" s="117"/>
      <c r="J109" s="116"/>
      <c r="K109" s="118"/>
      <c r="L109" s="119"/>
      <c r="M109" s="118"/>
      <c r="N109" s="118"/>
    </row>
    <row r="110" spans="1:14" x14ac:dyDescent="0.25">
      <c r="A110" s="110" t="s">
        <v>162</v>
      </c>
      <c r="B110" s="114" t="s">
        <v>137</v>
      </c>
      <c r="C110" s="120"/>
      <c r="D110" s="116"/>
      <c r="E110" s="116"/>
      <c r="F110" s="116"/>
      <c r="G110" s="116"/>
      <c r="H110" s="116"/>
      <c r="I110" s="117"/>
      <c r="J110" s="116"/>
      <c r="K110" s="118"/>
      <c r="L110" s="119"/>
      <c r="M110" s="118"/>
      <c r="N110" s="118"/>
    </row>
    <row r="111" spans="1:14" x14ac:dyDescent="0.25">
      <c r="A111" s="110"/>
      <c r="B111" s="114" t="s">
        <v>163</v>
      </c>
      <c r="C111" s="120"/>
      <c r="D111" s="116"/>
      <c r="E111" s="116"/>
      <c r="F111" s="116"/>
      <c r="G111" s="116"/>
      <c r="H111" s="116"/>
      <c r="I111" s="117"/>
      <c r="J111" s="116"/>
      <c r="K111" s="118"/>
      <c r="L111" s="119"/>
      <c r="M111" s="118"/>
      <c r="N111" s="118"/>
    </row>
    <row r="112" spans="1:14" ht="120" x14ac:dyDescent="0.25">
      <c r="A112" s="110" t="s">
        <v>164</v>
      </c>
      <c r="B112" s="114" t="s">
        <v>165</v>
      </c>
      <c r="C112" s="120"/>
      <c r="D112" s="116"/>
      <c r="E112" s="116"/>
      <c r="F112" s="116"/>
      <c r="G112" s="116"/>
      <c r="H112" s="116"/>
      <c r="I112" s="117"/>
      <c r="J112" s="116"/>
      <c r="K112" s="118"/>
      <c r="L112" s="119"/>
      <c r="M112" s="118"/>
      <c r="N112" s="118"/>
    </row>
    <row r="113" spans="1:14" ht="44.25" x14ac:dyDescent="0.25">
      <c r="A113" s="110" t="s">
        <v>166</v>
      </c>
      <c r="B113" s="111" t="s">
        <v>167</v>
      </c>
      <c r="C113" s="120"/>
      <c r="D113" s="116"/>
      <c r="E113" s="116"/>
      <c r="F113" s="116"/>
      <c r="G113" s="116"/>
      <c r="H113" s="116"/>
      <c r="I113" s="117"/>
      <c r="J113" s="116"/>
      <c r="K113" s="118"/>
      <c r="L113" s="119"/>
      <c r="M113" s="118"/>
      <c r="N113" s="118"/>
    </row>
    <row r="114" spans="1:14" ht="28.5" x14ac:dyDescent="0.2">
      <c r="A114" s="136">
        <v>5</v>
      </c>
      <c r="B114" s="111" t="s">
        <v>168</v>
      </c>
      <c r="C114" s="112">
        <f>C115+C118+C121+C124+C125+C128+C131+C132+C133+C134+C137+C138</f>
        <v>4243.1000000000004</v>
      </c>
      <c r="D114" s="112">
        <f t="shared" ref="D114:N114" si="32">D115+D118+D121+D124+D125+D128+D131+D132+D133+D134+D137+D138</f>
        <v>5808.6</v>
      </c>
      <c r="E114" s="112">
        <f t="shared" si="32"/>
        <v>4610</v>
      </c>
      <c r="F114" s="112">
        <f t="shared" si="32"/>
        <v>5805.8</v>
      </c>
      <c r="G114" s="112">
        <f t="shared" si="32"/>
        <v>3441.1</v>
      </c>
      <c r="H114" s="116">
        <f t="shared" si="26"/>
        <v>59.24146954515718</v>
      </c>
      <c r="I114" s="113" t="e">
        <f t="shared" si="32"/>
        <v>#VALUE!</v>
      </c>
      <c r="J114" s="112">
        <f t="shared" ref="J114" si="33">J115+J118+J121+J124+J125+J128+J131+J132+J133+J134+J137+J138</f>
        <v>3441.1</v>
      </c>
      <c r="K114" s="112">
        <f t="shared" si="32"/>
        <v>0</v>
      </c>
      <c r="L114" s="112">
        <f t="shared" si="32"/>
        <v>0</v>
      </c>
      <c r="M114" s="112">
        <f t="shared" si="32"/>
        <v>3151.7</v>
      </c>
      <c r="N114" s="112">
        <f t="shared" si="32"/>
        <v>4246.8999999999996</v>
      </c>
    </row>
    <row r="115" spans="1:14" x14ac:dyDescent="0.2">
      <c r="A115" s="110" t="s">
        <v>169</v>
      </c>
      <c r="B115" s="114" t="s">
        <v>170</v>
      </c>
      <c r="C115" s="115">
        <f t="shared" ref="C115:N115" si="34">C116+C117</f>
        <v>38.4</v>
      </c>
      <c r="D115" s="115">
        <f t="shared" si="34"/>
        <v>321.2</v>
      </c>
      <c r="E115" s="115">
        <f t="shared" si="34"/>
        <v>177.5</v>
      </c>
      <c r="F115" s="115">
        <f t="shared" si="34"/>
        <v>321.2</v>
      </c>
      <c r="G115" s="115">
        <f t="shared" si="34"/>
        <v>136.9</v>
      </c>
      <c r="H115" s="116"/>
      <c r="I115" s="121">
        <f t="shared" si="34"/>
        <v>0</v>
      </c>
      <c r="J115" s="115">
        <f t="shared" ref="J115" si="35">J116+J117</f>
        <v>136.9</v>
      </c>
      <c r="K115" s="115">
        <f t="shared" si="34"/>
        <v>0</v>
      </c>
      <c r="L115" s="115">
        <f t="shared" si="34"/>
        <v>0</v>
      </c>
      <c r="M115" s="115">
        <f t="shared" si="34"/>
        <v>0</v>
      </c>
      <c r="N115" s="115">
        <f t="shared" si="34"/>
        <v>136.9</v>
      </c>
    </row>
    <row r="116" spans="1:14" x14ac:dyDescent="0.2">
      <c r="A116" s="110" t="s">
        <v>171</v>
      </c>
      <c r="B116" s="114" t="s">
        <v>172</v>
      </c>
      <c r="C116" s="120">
        <v>38.4</v>
      </c>
      <c r="D116" s="120">
        <v>321.2</v>
      </c>
      <c r="E116" s="120">
        <v>177.5</v>
      </c>
      <c r="F116" s="120">
        <v>321.2</v>
      </c>
      <c r="G116" s="120">
        <v>136.9</v>
      </c>
      <c r="H116" s="116"/>
      <c r="I116" s="121"/>
      <c r="J116" s="120">
        <v>136.9</v>
      </c>
      <c r="K116" s="120"/>
      <c r="L116" s="120"/>
      <c r="M116" s="120"/>
      <c r="N116" s="120">
        <v>136.9</v>
      </c>
    </row>
    <row r="117" spans="1:14" ht="30" x14ac:dyDescent="0.2">
      <c r="A117" s="110" t="s">
        <v>173</v>
      </c>
      <c r="B117" s="114" t="s">
        <v>93</v>
      </c>
      <c r="C117" s="120"/>
      <c r="D117" s="120"/>
      <c r="E117" s="120"/>
      <c r="F117" s="120"/>
      <c r="G117" s="120"/>
      <c r="H117" s="116"/>
      <c r="I117" s="121"/>
      <c r="J117" s="120"/>
      <c r="K117" s="120"/>
      <c r="L117" s="120"/>
      <c r="M117" s="120"/>
      <c r="N117" s="120"/>
    </row>
    <row r="118" spans="1:14" ht="45" x14ac:dyDescent="0.2">
      <c r="A118" s="110" t="s">
        <v>174</v>
      </c>
      <c r="B118" s="114" t="s">
        <v>175</v>
      </c>
      <c r="C118" s="115">
        <f t="shared" ref="C118:N118" si="36">C119+C120</f>
        <v>781.6</v>
      </c>
      <c r="D118" s="115">
        <f t="shared" si="36"/>
        <v>1608.2</v>
      </c>
      <c r="E118" s="115">
        <f t="shared" si="36"/>
        <v>1463.1</v>
      </c>
      <c r="F118" s="115">
        <f t="shared" si="36"/>
        <v>1608.2</v>
      </c>
      <c r="G118" s="115">
        <f>G119</f>
        <v>184.7</v>
      </c>
      <c r="H118" s="116">
        <f t="shared" si="26"/>
        <v>11.484889939062306</v>
      </c>
      <c r="I118" s="121"/>
      <c r="J118" s="115">
        <f>J119</f>
        <v>184.7</v>
      </c>
      <c r="K118" s="115">
        <f t="shared" si="36"/>
        <v>0</v>
      </c>
      <c r="L118" s="115">
        <f t="shared" si="36"/>
        <v>0</v>
      </c>
      <c r="M118" s="115">
        <f t="shared" si="36"/>
        <v>0</v>
      </c>
      <c r="N118" s="115">
        <f t="shared" si="36"/>
        <v>653.20000000000005</v>
      </c>
    </row>
    <row r="119" spans="1:14" ht="45" x14ac:dyDescent="0.2">
      <c r="A119" s="110" t="s">
        <v>176</v>
      </c>
      <c r="B119" s="114" t="s">
        <v>177</v>
      </c>
      <c r="C119" s="120">
        <v>781.6</v>
      </c>
      <c r="D119" s="120">
        <v>1608.2</v>
      </c>
      <c r="E119" s="120">
        <v>1463.1</v>
      </c>
      <c r="F119" s="120">
        <v>1608.2</v>
      </c>
      <c r="G119" s="120">
        <v>184.7</v>
      </c>
      <c r="H119" s="116">
        <f t="shared" si="26"/>
        <v>11.484889939062306</v>
      </c>
      <c r="I119" s="121" t="s">
        <v>380</v>
      </c>
      <c r="J119" s="120">
        <v>184.7</v>
      </c>
      <c r="K119" s="120"/>
      <c r="L119" s="120"/>
      <c r="M119" s="120"/>
      <c r="N119" s="120">
        <v>653.20000000000005</v>
      </c>
    </row>
    <row r="120" spans="1:14" ht="30" x14ac:dyDescent="0.2">
      <c r="A120" s="110" t="s">
        <v>178</v>
      </c>
      <c r="B120" s="114" t="s">
        <v>93</v>
      </c>
      <c r="C120" s="120"/>
      <c r="D120" s="120"/>
      <c r="E120" s="120"/>
      <c r="F120" s="120"/>
      <c r="G120" s="120"/>
      <c r="H120" s="116"/>
      <c r="I120" s="121"/>
      <c r="J120" s="120"/>
      <c r="K120" s="120"/>
      <c r="L120" s="120"/>
      <c r="M120" s="120"/>
      <c r="N120" s="120"/>
    </row>
    <row r="121" spans="1:14" ht="19.5" customHeight="1" x14ac:dyDescent="0.2">
      <c r="A121" s="110" t="s">
        <v>179</v>
      </c>
      <c r="B121" s="114" t="s">
        <v>180</v>
      </c>
      <c r="C121" s="115">
        <f t="shared" ref="C121:N121" si="37">C122+C123</f>
        <v>38.5</v>
      </c>
      <c r="D121" s="115">
        <f t="shared" si="37"/>
        <v>135.4</v>
      </c>
      <c r="E121" s="115">
        <f t="shared" si="37"/>
        <v>36.799999999999997</v>
      </c>
      <c r="F121" s="115">
        <f t="shared" si="37"/>
        <v>132.6</v>
      </c>
      <c r="G121" s="115">
        <f t="shared" si="37"/>
        <v>18.2</v>
      </c>
      <c r="H121" s="116">
        <f t="shared" si="26"/>
        <v>13.441654357459379</v>
      </c>
      <c r="I121" s="121"/>
      <c r="J121" s="115">
        <f t="shared" ref="J121" si="38">J122+J123</f>
        <v>18.2</v>
      </c>
      <c r="K121" s="115">
        <f t="shared" si="37"/>
        <v>0</v>
      </c>
      <c r="L121" s="115">
        <f t="shared" si="37"/>
        <v>0</v>
      </c>
      <c r="M121" s="115">
        <f t="shared" si="37"/>
        <v>16.5</v>
      </c>
      <c r="N121" s="115">
        <f t="shared" si="37"/>
        <v>18.2</v>
      </c>
    </row>
    <row r="122" spans="1:14" ht="45" x14ac:dyDescent="0.2">
      <c r="A122" s="110" t="s">
        <v>181</v>
      </c>
      <c r="B122" s="114" t="s">
        <v>182</v>
      </c>
      <c r="C122" s="120">
        <v>24.2</v>
      </c>
      <c r="D122" s="120">
        <v>119.5</v>
      </c>
      <c r="E122" s="120">
        <v>20.9</v>
      </c>
      <c r="F122" s="120">
        <v>116.7</v>
      </c>
      <c r="G122" s="120">
        <v>1.7</v>
      </c>
      <c r="H122" s="116">
        <f t="shared" si="26"/>
        <v>1.4225941422594142</v>
      </c>
      <c r="I122" s="121" t="s">
        <v>380</v>
      </c>
      <c r="J122" s="120">
        <v>1.7</v>
      </c>
      <c r="K122" s="120"/>
      <c r="L122" s="120"/>
      <c r="M122" s="120"/>
      <c r="N122" s="120">
        <v>1.7</v>
      </c>
    </row>
    <row r="123" spans="1:14" ht="30" x14ac:dyDescent="0.2">
      <c r="A123" s="110" t="s">
        <v>183</v>
      </c>
      <c r="B123" s="114" t="s">
        <v>93</v>
      </c>
      <c r="C123" s="120">
        <v>14.3</v>
      </c>
      <c r="D123" s="120">
        <v>15.9</v>
      </c>
      <c r="E123" s="120">
        <v>15.9</v>
      </c>
      <c r="F123" s="120">
        <v>15.9</v>
      </c>
      <c r="G123" s="120">
        <v>16.5</v>
      </c>
      <c r="H123" s="116">
        <f t="shared" si="26"/>
        <v>103.77358490566037</v>
      </c>
      <c r="I123" s="121"/>
      <c r="J123" s="120">
        <v>16.5</v>
      </c>
      <c r="K123" s="120"/>
      <c r="L123" s="120"/>
      <c r="M123" s="120">
        <v>16.5</v>
      </c>
      <c r="N123" s="120">
        <v>16.5</v>
      </c>
    </row>
    <row r="124" spans="1:14" x14ac:dyDescent="0.2">
      <c r="A124" s="110" t="s">
        <v>184</v>
      </c>
      <c r="B124" s="114" t="s">
        <v>185</v>
      </c>
      <c r="C124" s="120">
        <v>0</v>
      </c>
      <c r="D124" s="120">
        <v>0</v>
      </c>
      <c r="E124" s="120">
        <v>0</v>
      </c>
      <c r="F124" s="120">
        <v>0</v>
      </c>
      <c r="G124" s="120"/>
      <c r="H124" s="116"/>
      <c r="I124" s="121"/>
      <c r="J124" s="120"/>
      <c r="K124" s="120"/>
      <c r="L124" s="120"/>
      <c r="M124" s="120">
        <v>738.1</v>
      </c>
      <c r="N124" s="120"/>
    </row>
    <row r="125" spans="1:14" ht="30" x14ac:dyDescent="0.2">
      <c r="A125" s="110" t="s">
        <v>186</v>
      </c>
      <c r="B125" s="114" t="s">
        <v>187</v>
      </c>
      <c r="C125" s="115">
        <f t="shared" ref="C125:N125" si="39">C126+C127</f>
        <v>530.4</v>
      </c>
      <c r="D125" s="115">
        <f t="shared" si="39"/>
        <v>0</v>
      </c>
      <c r="E125" s="115">
        <f t="shared" si="39"/>
        <v>0</v>
      </c>
      <c r="F125" s="115">
        <f t="shared" si="39"/>
        <v>0</v>
      </c>
      <c r="G125" s="115">
        <f t="shared" si="39"/>
        <v>0</v>
      </c>
      <c r="H125" s="116"/>
      <c r="I125" s="121">
        <f t="shared" si="39"/>
        <v>0</v>
      </c>
      <c r="J125" s="115">
        <f t="shared" ref="J125" si="40">J126+J127</f>
        <v>0</v>
      </c>
      <c r="K125" s="115">
        <f t="shared" si="39"/>
        <v>0</v>
      </c>
      <c r="L125" s="115">
        <f t="shared" si="39"/>
        <v>0</v>
      </c>
      <c r="M125" s="115">
        <f t="shared" si="39"/>
        <v>0</v>
      </c>
      <c r="N125" s="115">
        <f t="shared" si="39"/>
        <v>0</v>
      </c>
    </row>
    <row r="126" spans="1:14" ht="30" x14ac:dyDescent="0.2">
      <c r="A126" s="110" t="s">
        <v>188</v>
      </c>
      <c r="B126" s="114" t="s">
        <v>189</v>
      </c>
      <c r="C126" s="120">
        <v>530.4</v>
      </c>
      <c r="D126" s="120">
        <v>0</v>
      </c>
      <c r="E126" s="120"/>
      <c r="F126" s="120"/>
      <c r="G126" s="120"/>
      <c r="H126" s="116"/>
      <c r="I126" s="121"/>
      <c r="J126" s="120"/>
      <c r="K126" s="120"/>
      <c r="L126" s="120"/>
      <c r="M126" s="120"/>
      <c r="N126" s="120"/>
    </row>
    <row r="127" spans="1:14" ht="30" x14ac:dyDescent="0.2">
      <c r="A127" s="110" t="s">
        <v>190</v>
      </c>
      <c r="B127" s="114" t="s">
        <v>93</v>
      </c>
      <c r="C127" s="120"/>
      <c r="D127" s="120"/>
      <c r="E127" s="120"/>
      <c r="F127" s="120"/>
      <c r="G127" s="120"/>
      <c r="H127" s="116"/>
      <c r="I127" s="121"/>
      <c r="J127" s="120"/>
      <c r="K127" s="120"/>
      <c r="L127" s="120"/>
      <c r="M127" s="120"/>
      <c r="N127" s="120"/>
    </row>
    <row r="128" spans="1:14" ht="30" x14ac:dyDescent="0.2">
      <c r="A128" s="110" t="s">
        <v>191</v>
      </c>
      <c r="B128" s="114" t="s">
        <v>192</v>
      </c>
      <c r="C128" s="115">
        <f t="shared" ref="C128:L128" si="41">C129+C130</f>
        <v>383.6</v>
      </c>
      <c r="D128" s="115">
        <f t="shared" si="41"/>
        <v>407.4</v>
      </c>
      <c r="E128" s="115">
        <f t="shared" si="41"/>
        <v>307.7</v>
      </c>
      <c r="F128" s="115">
        <f t="shared" si="41"/>
        <v>407.4</v>
      </c>
      <c r="G128" s="115">
        <f>G129</f>
        <v>407.4</v>
      </c>
      <c r="H128" s="116">
        <f t="shared" si="26"/>
        <v>100</v>
      </c>
      <c r="I128" s="121">
        <f t="shared" si="41"/>
        <v>0</v>
      </c>
      <c r="J128" s="115">
        <f>J129</f>
        <v>407.4</v>
      </c>
      <c r="K128" s="115">
        <f t="shared" si="41"/>
        <v>0</v>
      </c>
      <c r="L128" s="115">
        <f t="shared" si="41"/>
        <v>0</v>
      </c>
      <c r="M128" s="115">
        <f>M129</f>
        <v>407.4</v>
      </c>
      <c r="N128" s="115">
        <f>N129</f>
        <v>407.4</v>
      </c>
    </row>
    <row r="129" spans="1:14" x14ac:dyDescent="0.2">
      <c r="A129" s="110" t="s">
        <v>193</v>
      </c>
      <c r="B129" s="114" t="s">
        <v>194</v>
      </c>
      <c r="C129" s="120">
        <v>383.6</v>
      </c>
      <c r="D129" s="120">
        <v>407.4</v>
      </c>
      <c r="E129" s="120">
        <v>307.7</v>
      </c>
      <c r="F129" s="120">
        <v>407.4</v>
      </c>
      <c r="G129" s="120">
        <v>407.4</v>
      </c>
      <c r="H129" s="116">
        <f t="shared" si="26"/>
        <v>100</v>
      </c>
      <c r="I129" s="121"/>
      <c r="J129" s="120">
        <v>407.4</v>
      </c>
      <c r="K129" s="120"/>
      <c r="L129" s="120"/>
      <c r="M129" s="120">
        <v>407.4</v>
      </c>
      <c r="N129" s="120">
        <v>407.4</v>
      </c>
    </row>
    <row r="130" spans="1:14" ht="30" x14ac:dyDescent="0.2">
      <c r="A130" s="110" t="s">
        <v>195</v>
      </c>
      <c r="B130" s="114" t="s">
        <v>196</v>
      </c>
      <c r="C130" s="120"/>
      <c r="D130" s="120"/>
      <c r="E130" s="120"/>
      <c r="F130" s="120"/>
      <c r="G130" s="120"/>
      <c r="H130" s="116"/>
      <c r="I130" s="121"/>
      <c r="J130" s="120"/>
      <c r="K130" s="120"/>
      <c r="L130" s="120"/>
      <c r="M130" s="120"/>
      <c r="N130" s="120"/>
    </row>
    <row r="131" spans="1:14" x14ac:dyDescent="0.2">
      <c r="A131" s="110" t="s">
        <v>197</v>
      </c>
      <c r="B131" s="114" t="s">
        <v>198</v>
      </c>
      <c r="C131" s="120"/>
      <c r="D131" s="120">
        <v>10</v>
      </c>
      <c r="E131" s="120"/>
      <c r="F131" s="120">
        <v>10</v>
      </c>
      <c r="G131" s="120">
        <v>10</v>
      </c>
      <c r="H131" s="116">
        <f t="shared" si="26"/>
        <v>100</v>
      </c>
      <c r="I131" s="121"/>
      <c r="J131" s="120">
        <v>10</v>
      </c>
      <c r="K131" s="120"/>
      <c r="L131" s="120"/>
      <c r="M131" s="120"/>
      <c r="N131" s="120"/>
    </row>
    <row r="132" spans="1:14" x14ac:dyDescent="0.2">
      <c r="A132" s="110" t="s">
        <v>199</v>
      </c>
      <c r="B132" s="114" t="s">
        <v>200</v>
      </c>
      <c r="C132" s="120"/>
      <c r="D132" s="120"/>
      <c r="E132" s="120"/>
      <c r="F132" s="120"/>
      <c r="G132" s="120"/>
      <c r="H132" s="116"/>
      <c r="I132" s="121"/>
      <c r="J132" s="120"/>
      <c r="K132" s="120"/>
      <c r="L132" s="120"/>
      <c r="M132" s="120"/>
      <c r="N132" s="120"/>
    </row>
    <row r="133" spans="1:14" ht="30" x14ac:dyDescent="0.2">
      <c r="A133" s="110" t="s">
        <v>201</v>
      </c>
      <c r="B133" s="114" t="s">
        <v>202</v>
      </c>
      <c r="C133" s="120"/>
      <c r="D133" s="120"/>
      <c r="E133" s="120"/>
      <c r="F133" s="120"/>
      <c r="G133" s="120"/>
      <c r="H133" s="116"/>
      <c r="I133" s="121"/>
      <c r="J133" s="120"/>
      <c r="K133" s="120"/>
      <c r="L133" s="120"/>
      <c r="M133" s="120"/>
      <c r="N133" s="120"/>
    </row>
    <row r="134" spans="1:14" ht="30" x14ac:dyDescent="0.2">
      <c r="A134" s="110" t="s">
        <v>203</v>
      </c>
      <c r="B134" s="114" t="s">
        <v>204</v>
      </c>
      <c r="C134" s="120"/>
      <c r="D134" s="120"/>
      <c r="E134" s="120"/>
      <c r="F134" s="120"/>
      <c r="G134" s="120"/>
      <c r="H134" s="116"/>
      <c r="I134" s="121"/>
      <c r="J134" s="120"/>
      <c r="K134" s="120"/>
      <c r="L134" s="120"/>
      <c r="M134" s="120"/>
      <c r="N134" s="120"/>
    </row>
    <row r="135" spans="1:14" ht="45" x14ac:dyDescent="0.2">
      <c r="A135" s="110" t="s">
        <v>205</v>
      </c>
      <c r="B135" s="114" t="s">
        <v>206</v>
      </c>
      <c r="C135" s="120"/>
      <c r="D135" s="120"/>
      <c r="E135" s="120"/>
      <c r="F135" s="120"/>
      <c r="G135" s="120"/>
      <c r="H135" s="116"/>
      <c r="I135" s="121"/>
      <c r="J135" s="120"/>
      <c r="K135" s="120"/>
      <c r="L135" s="120"/>
      <c r="M135" s="120"/>
      <c r="N135" s="120"/>
    </row>
    <row r="136" spans="1:14" ht="75" x14ac:dyDescent="0.2">
      <c r="A136" s="110" t="s">
        <v>207</v>
      </c>
      <c r="B136" s="114" t="s">
        <v>208</v>
      </c>
      <c r="C136" s="120">
        <f>C137</f>
        <v>230.5</v>
      </c>
      <c r="D136" s="120">
        <f t="shared" ref="D136:H136" si="42">D137</f>
        <v>211</v>
      </c>
      <c r="E136" s="120">
        <f t="shared" si="42"/>
        <v>174.7</v>
      </c>
      <c r="F136" s="120">
        <f t="shared" si="42"/>
        <v>211</v>
      </c>
      <c r="G136" s="120">
        <f t="shared" si="42"/>
        <v>240.2</v>
      </c>
      <c r="H136" s="120">
        <f t="shared" si="42"/>
        <v>113.83886255924169</v>
      </c>
      <c r="I136" s="121"/>
      <c r="J136" s="120">
        <f>J137</f>
        <v>240.2</v>
      </c>
      <c r="K136" s="120"/>
      <c r="L136" s="120"/>
      <c r="M136" s="120">
        <f t="shared" ref="M136:N136" si="43">M137</f>
        <v>250.1</v>
      </c>
      <c r="N136" s="120">
        <f t="shared" si="43"/>
        <v>259.8</v>
      </c>
    </row>
    <row r="137" spans="1:14" ht="75" x14ac:dyDescent="0.2">
      <c r="A137" s="110" t="s">
        <v>209</v>
      </c>
      <c r="B137" s="114" t="s">
        <v>210</v>
      </c>
      <c r="C137" s="120">
        <v>230.5</v>
      </c>
      <c r="D137" s="120">
        <v>211</v>
      </c>
      <c r="E137" s="120">
        <v>174.7</v>
      </c>
      <c r="F137" s="120">
        <v>211</v>
      </c>
      <c r="G137" s="120">
        <v>240.2</v>
      </c>
      <c r="H137" s="116">
        <f t="shared" si="26"/>
        <v>113.83886255924169</v>
      </c>
      <c r="I137" s="117" t="s">
        <v>388</v>
      </c>
      <c r="J137" s="120">
        <v>240.2</v>
      </c>
      <c r="K137" s="120"/>
      <c r="L137" s="120"/>
      <c r="M137" s="120">
        <v>250.1</v>
      </c>
      <c r="N137" s="120">
        <v>259.8</v>
      </c>
    </row>
    <row r="138" spans="1:14" x14ac:dyDescent="0.2">
      <c r="A138" s="110" t="s">
        <v>211</v>
      </c>
      <c r="B138" s="114" t="s">
        <v>212</v>
      </c>
      <c r="C138" s="115">
        <f t="shared" ref="C138:N138" si="44">SUM(C139:C170)</f>
        <v>2240.1</v>
      </c>
      <c r="D138" s="115">
        <f t="shared" si="44"/>
        <v>3115.4</v>
      </c>
      <c r="E138" s="115">
        <f t="shared" si="44"/>
        <v>2450.1999999999998</v>
      </c>
      <c r="F138" s="115">
        <f t="shared" si="44"/>
        <v>3115.4</v>
      </c>
      <c r="G138" s="115">
        <f t="shared" si="44"/>
        <v>2443.6999999999998</v>
      </c>
      <c r="H138" s="116">
        <f t="shared" si="26"/>
        <v>78.439365731527246</v>
      </c>
      <c r="I138" s="121">
        <f t="shared" si="44"/>
        <v>0</v>
      </c>
      <c r="J138" s="115">
        <f t="shared" ref="J138" si="45">SUM(J139:J170)</f>
        <v>2443.6999999999998</v>
      </c>
      <c r="K138" s="115">
        <f t="shared" si="44"/>
        <v>0</v>
      </c>
      <c r="L138" s="115">
        <f t="shared" si="44"/>
        <v>0</v>
      </c>
      <c r="M138" s="115">
        <f t="shared" si="44"/>
        <v>1739.6</v>
      </c>
      <c r="N138" s="115">
        <f t="shared" si="44"/>
        <v>2771.4</v>
      </c>
    </row>
    <row r="139" spans="1:14" ht="25.5" x14ac:dyDescent="0.2">
      <c r="A139" s="110" t="s">
        <v>213</v>
      </c>
      <c r="B139" s="126" t="s">
        <v>214</v>
      </c>
      <c r="C139" s="120"/>
      <c r="D139" s="120"/>
      <c r="E139" s="120"/>
      <c r="F139" s="120"/>
      <c r="G139" s="120"/>
      <c r="H139" s="116"/>
      <c r="I139" s="121"/>
      <c r="J139" s="120"/>
      <c r="K139" s="120"/>
      <c r="L139" s="120"/>
      <c r="M139" s="120"/>
      <c r="N139" s="120"/>
    </row>
    <row r="140" spans="1:14" ht="102" x14ac:dyDescent="0.2">
      <c r="A140" s="110" t="s">
        <v>215</v>
      </c>
      <c r="B140" s="126" t="s">
        <v>216</v>
      </c>
      <c r="C140" s="120"/>
      <c r="D140" s="120"/>
      <c r="E140" s="120"/>
      <c r="F140" s="120"/>
      <c r="G140" s="120"/>
      <c r="H140" s="116"/>
      <c r="I140" s="121"/>
      <c r="J140" s="120"/>
      <c r="K140" s="120"/>
      <c r="L140" s="120"/>
      <c r="M140" s="120"/>
      <c r="N140" s="120"/>
    </row>
    <row r="141" spans="1:14" ht="25.5" x14ac:dyDescent="0.2">
      <c r="A141" s="110" t="s">
        <v>217</v>
      </c>
      <c r="B141" s="126" t="s">
        <v>218</v>
      </c>
      <c r="C141" s="120"/>
      <c r="D141" s="120"/>
      <c r="E141" s="120"/>
      <c r="F141" s="120"/>
      <c r="G141" s="120"/>
      <c r="H141" s="116"/>
      <c r="I141" s="121"/>
      <c r="J141" s="120"/>
      <c r="K141" s="120"/>
      <c r="L141" s="120"/>
      <c r="M141" s="120"/>
      <c r="N141" s="120"/>
    </row>
    <row r="142" spans="1:14" x14ac:dyDescent="0.2">
      <c r="A142" s="110" t="s">
        <v>219</v>
      </c>
      <c r="B142" s="126" t="s">
        <v>220</v>
      </c>
      <c r="C142" s="120"/>
      <c r="D142" s="120"/>
      <c r="E142" s="120"/>
      <c r="F142" s="120"/>
      <c r="G142" s="120"/>
      <c r="H142" s="116"/>
      <c r="I142" s="121"/>
      <c r="J142" s="120"/>
      <c r="K142" s="120"/>
      <c r="L142" s="120"/>
      <c r="M142" s="120"/>
      <c r="N142" s="120"/>
    </row>
    <row r="143" spans="1:14" ht="46.5" customHeight="1" x14ac:dyDescent="0.2">
      <c r="A143" s="110" t="s">
        <v>221</v>
      </c>
      <c r="B143" s="126" t="s">
        <v>222</v>
      </c>
      <c r="C143" s="120">
        <v>22.8</v>
      </c>
      <c r="D143" s="120">
        <v>21.4</v>
      </c>
      <c r="E143" s="120">
        <v>13.7</v>
      </c>
      <c r="F143" s="120">
        <v>21.4</v>
      </c>
      <c r="G143" s="120">
        <v>30.2</v>
      </c>
      <c r="H143" s="116">
        <f t="shared" ref="H143:H170" si="46">G143/D143*100</f>
        <v>141.12149532710282</v>
      </c>
      <c r="I143" s="121"/>
      <c r="J143" s="120">
        <v>30.2</v>
      </c>
      <c r="K143" s="120"/>
      <c r="L143" s="120"/>
      <c r="M143" s="120"/>
      <c r="N143" s="120">
        <v>30.2</v>
      </c>
    </row>
    <row r="144" spans="1:14" ht="25.5" x14ac:dyDescent="0.2">
      <c r="A144" s="110" t="s">
        <v>223</v>
      </c>
      <c r="B144" s="126" t="s">
        <v>224</v>
      </c>
      <c r="C144" s="120"/>
      <c r="D144" s="120"/>
      <c r="E144" s="120"/>
      <c r="F144" s="120"/>
      <c r="G144" s="120"/>
      <c r="H144" s="116"/>
      <c r="I144" s="121"/>
      <c r="J144" s="120"/>
      <c r="K144" s="120"/>
      <c r="L144" s="120"/>
      <c r="M144" s="120"/>
      <c r="N144" s="120"/>
    </row>
    <row r="145" spans="1:14" ht="25.5" x14ac:dyDescent="0.2">
      <c r="A145" s="110" t="s">
        <v>225</v>
      </c>
      <c r="B145" s="126" t="s">
        <v>226</v>
      </c>
      <c r="C145" s="120"/>
      <c r="D145" s="120"/>
      <c r="E145" s="120"/>
      <c r="F145" s="120"/>
      <c r="G145" s="120"/>
      <c r="H145" s="116"/>
      <c r="I145" s="121"/>
      <c r="J145" s="120"/>
      <c r="K145" s="120"/>
      <c r="L145" s="120"/>
      <c r="M145" s="120"/>
      <c r="N145" s="120"/>
    </row>
    <row r="146" spans="1:14" ht="25.5" x14ac:dyDescent="0.2">
      <c r="A146" s="110" t="s">
        <v>227</v>
      </c>
      <c r="B146" s="126" t="s">
        <v>228</v>
      </c>
      <c r="C146" s="120">
        <v>123</v>
      </c>
      <c r="D146" s="120">
        <v>166.4</v>
      </c>
      <c r="E146" s="120">
        <v>146.6</v>
      </c>
      <c r="F146" s="120">
        <v>166.4</v>
      </c>
      <c r="G146" s="120">
        <v>170</v>
      </c>
      <c r="H146" s="116">
        <f t="shared" si="46"/>
        <v>102.16346153846155</v>
      </c>
      <c r="I146" s="121"/>
      <c r="J146" s="120">
        <v>170</v>
      </c>
      <c r="K146" s="120"/>
      <c r="L146" s="120"/>
      <c r="M146" s="120"/>
      <c r="N146" s="120">
        <v>170</v>
      </c>
    </row>
    <row r="147" spans="1:14" ht="25.5" x14ac:dyDescent="0.2">
      <c r="A147" s="110" t="s">
        <v>229</v>
      </c>
      <c r="B147" s="126" t="s">
        <v>230</v>
      </c>
      <c r="C147" s="120">
        <v>27.2</v>
      </c>
      <c r="D147" s="120">
        <v>30</v>
      </c>
      <c r="E147" s="120">
        <v>29.3</v>
      </c>
      <c r="F147" s="120">
        <v>30</v>
      </c>
      <c r="G147" s="120">
        <v>31</v>
      </c>
      <c r="H147" s="116">
        <f t="shared" si="46"/>
        <v>103.33333333333334</v>
      </c>
      <c r="I147" s="138" t="s">
        <v>381</v>
      </c>
      <c r="J147" s="120">
        <v>31</v>
      </c>
      <c r="K147" s="120"/>
      <c r="L147" s="120"/>
      <c r="M147" s="120"/>
      <c r="N147" s="120">
        <v>31</v>
      </c>
    </row>
    <row r="148" spans="1:14" ht="25.5" x14ac:dyDescent="0.2">
      <c r="A148" s="110" t="s">
        <v>231</v>
      </c>
      <c r="B148" s="126" t="s">
        <v>232</v>
      </c>
      <c r="C148" s="120">
        <v>3.1</v>
      </c>
      <c r="D148" s="120">
        <v>4.9000000000000004</v>
      </c>
      <c r="E148" s="120">
        <v>4.7</v>
      </c>
      <c r="F148" s="120">
        <v>4.9000000000000004</v>
      </c>
      <c r="G148" s="120">
        <v>4.5</v>
      </c>
      <c r="H148" s="116">
        <f t="shared" si="46"/>
        <v>91.836734693877546</v>
      </c>
      <c r="I148" s="121" t="s">
        <v>374</v>
      </c>
      <c r="J148" s="120">
        <v>4.5</v>
      </c>
      <c r="K148" s="120"/>
      <c r="L148" s="120"/>
      <c r="M148" s="120"/>
      <c r="N148" s="120">
        <v>4.5</v>
      </c>
    </row>
    <row r="149" spans="1:14" ht="28.5" customHeight="1" x14ac:dyDescent="0.2">
      <c r="A149" s="110" t="s">
        <v>233</v>
      </c>
      <c r="B149" s="126" t="s">
        <v>234</v>
      </c>
      <c r="C149" s="120">
        <v>20</v>
      </c>
      <c r="D149" s="120">
        <v>30</v>
      </c>
      <c r="E149" s="120">
        <v>21.4</v>
      </c>
      <c r="F149" s="120">
        <v>30</v>
      </c>
      <c r="G149" s="120">
        <v>15</v>
      </c>
      <c r="H149" s="116">
        <f t="shared" si="46"/>
        <v>50</v>
      </c>
      <c r="I149" s="138" t="s">
        <v>381</v>
      </c>
      <c r="J149" s="120">
        <v>15</v>
      </c>
      <c r="K149" s="120"/>
      <c r="L149" s="120"/>
      <c r="M149" s="120"/>
      <c r="N149" s="120"/>
    </row>
    <row r="150" spans="1:14" x14ac:dyDescent="0.2">
      <c r="A150" s="110" t="s">
        <v>235</v>
      </c>
      <c r="B150" s="126" t="s">
        <v>236</v>
      </c>
      <c r="C150" s="120">
        <v>58.7</v>
      </c>
      <c r="D150" s="120">
        <v>52</v>
      </c>
      <c r="E150" s="120">
        <v>46.4</v>
      </c>
      <c r="F150" s="120">
        <v>52</v>
      </c>
      <c r="G150" s="120">
        <v>54</v>
      </c>
      <c r="H150" s="116">
        <f t="shared" si="46"/>
        <v>103.84615384615385</v>
      </c>
      <c r="I150" s="121"/>
      <c r="J150" s="120">
        <v>54</v>
      </c>
      <c r="K150" s="120"/>
      <c r="L150" s="120"/>
      <c r="M150" s="120"/>
      <c r="N150" s="120">
        <v>54</v>
      </c>
    </row>
    <row r="151" spans="1:14" ht="25.5" x14ac:dyDescent="0.2">
      <c r="A151" s="110" t="s">
        <v>237</v>
      </c>
      <c r="B151" s="126" t="s">
        <v>238</v>
      </c>
      <c r="C151" s="120">
        <v>36.6</v>
      </c>
      <c r="D151" s="116">
        <v>99.4</v>
      </c>
      <c r="E151" s="116">
        <v>88.4</v>
      </c>
      <c r="F151" s="116">
        <v>99.4</v>
      </c>
      <c r="G151" s="116">
        <v>99.4</v>
      </c>
      <c r="H151" s="116">
        <f t="shared" si="46"/>
        <v>100</v>
      </c>
      <c r="I151" s="117"/>
      <c r="J151" s="116">
        <v>99.4</v>
      </c>
      <c r="K151" s="118"/>
      <c r="L151" s="118"/>
      <c r="M151" s="118"/>
      <c r="N151" s="118">
        <v>99.4</v>
      </c>
    </row>
    <row r="152" spans="1:14" ht="25.5" x14ac:dyDescent="0.2">
      <c r="A152" s="110" t="s">
        <v>239</v>
      </c>
      <c r="B152" s="126" t="s">
        <v>240</v>
      </c>
      <c r="C152" s="120">
        <v>86.1</v>
      </c>
      <c r="D152" s="116">
        <v>44.1</v>
      </c>
      <c r="E152" s="116">
        <v>44.1</v>
      </c>
      <c r="F152" s="116">
        <v>44.1</v>
      </c>
      <c r="G152" s="116">
        <v>44.1</v>
      </c>
      <c r="H152" s="116">
        <f t="shared" si="46"/>
        <v>100</v>
      </c>
      <c r="I152" s="117"/>
      <c r="J152" s="116">
        <v>44.1</v>
      </c>
      <c r="K152" s="118"/>
      <c r="L152" s="118"/>
      <c r="M152" s="118"/>
      <c r="N152" s="118">
        <v>78.599999999999994</v>
      </c>
    </row>
    <row r="153" spans="1:14" ht="51" x14ac:dyDescent="0.2">
      <c r="A153" s="110" t="s">
        <v>241</v>
      </c>
      <c r="B153" s="126" t="s">
        <v>242</v>
      </c>
      <c r="C153" s="120">
        <v>56.5</v>
      </c>
      <c r="D153" s="116">
        <v>70</v>
      </c>
      <c r="E153" s="116">
        <v>70</v>
      </c>
      <c r="F153" s="116">
        <v>70</v>
      </c>
      <c r="G153" s="116"/>
      <c r="H153" s="116">
        <f t="shared" si="46"/>
        <v>0</v>
      </c>
      <c r="I153" s="117"/>
      <c r="J153" s="116"/>
      <c r="K153" s="118"/>
      <c r="L153" s="118"/>
      <c r="M153" s="118"/>
      <c r="N153" s="118"/>
    </row>
    <row r="154" spans="1:14" ht="51" x14ac:dyDescent="0.2">
      <c r="A154" s="110" t="s">
        <v>243</v>
      </c>
      <c r="B154" s="126" t="s">
        <v>244</v>
      </c>
      <c r="C154" s="120">
        <v>10.9</v>
      </c>
      <c r="D154" s="116">
        <v>13</v>
      </c>
      <c r="E154" s="116">
        <v>8.6999999999999993</v>
      </c>
      <c r="F154" s="116">
        <v>13</v>
      </c>
      <c r="G154" s="116">
        <v>13</v>
      </c>
      <c r="H154" s="116">
        <f t="shared" si="46"/>
        <v>100</v>
      </c>
      <c r="I154" s="117"/>
      <c r="J154" s="116">
        <v>13</v>
      </c>
      <c r="K154" s="118"/>
      <c r="L154" s="118"/>
      <c r="M154" s="118"/>
      <c r="N154" s="118"/>
    </row>
    <row r="155" spans="1:14" x14ac:dyDescent="0.2">
      <c r="A155" s="110" t="s">
        <v>245</v>
      </c>
      <c r="B155" s="126" t="s">
        <v>246</v>
      </c>
      <c r="C155" s="120"/>
      <c r="D155" s="116"/>
      <c r="E155" s="116"/>
      <c r="F155" s="116"/>
      <c r="G155" s="116"/>
      <c r="H155" s="116"/>
      <c r="I155" s="117"/>
      <c r="J155" s="116"/>
      <c r="K155" s="118"/>
      <c r="L155" s="118"/>
      <c r="M155" s="118"/>
      <c r="N155" s="118"/>
    </row>
    <row r="156" spans="1:14" x14ac:dyDescent="0.2">
      <c r="A156" s="110" t="s">
        <v>247</v>
      </c>
      <c r="B156" s="126" t="s">
        <v>248</v>
      </c>
      <c r="C156" s="120"/>
      <c r="D156" s="116">
        <v>1.5</v>
      </c>
      <c r="E156" s="116">
        <v>1.5</v>
      </c>
      <c r="F156" s="116">
        <v>1.5</v>
      </c>
      <c r="G156" s="116">
        <v>2</v>
      </c>
      <c r="H156" s="116">
        <f t="shared" si="46"/>
        <v>133.33333333333331</v>
      </c>
      <c r="I156" s="138" t="s">
        <v>381</v>
      </c>
      <c r="J156" s="116">
        <v>2</v>
      </c>
      <c r="K156" s="118"/>
      <c r="L156" s="118"/>
      <c r="M156" s="118"/>
      <c r="N156" s="118"/>
    </row>
    <row r="157" spans="1:14" ht="45" x14ac:dyDescent="0.2">
      <c r="A157" s="110" t="s">
        <v>249</v>
      </c>
      <c r="B157" s="126" t="s">
        <v>250</v>
      </c>
      <c r="C157" s="120">
        <v>110.5</v>
      </c>
      <c r="D157" s="116">
        <v>629.20000000000005</v>
      </c>
      <c r="E157" s="116">
        <v>390.2</v>
      </c>
      <c r="F157" s="116">
        <v>629.20000000000005</v>
      </c>
      <c r="G157" s="116">
        <v>143.9</v>
      </c>
      <c r="H157" s="116">
        <f t="shared" si="46"/>
        <v>22.870311506675144</v>
      </c>
      <c r="I157" s="121" t="s">
        <v>380</v>
      </c>
      <c r="J157" s="116">
        <v>143.9</v>
      </c>
      <c r="K157" s="118"/>
      <c r="L157" s="118"/>
      <c r="M157" s="118"/>
      <c r="N157" s="118"/>
    </row>
    <row r="158" spans="1:14" x14ac:dyDescent="0.2">
      <c r="A158" s="110" t="s">
        <v>251</v>
      </c>
      <c r="B158" s="126" t="s">
        <v>252</v>
      </c>
      <c r="C158" s="120"/>
      <c r="D158" s="116"/>
      <c r="E158" s="116"/>
      <c r="F158" s="116"/>
      <c r="G158" s="116"/>
      <c r="H158" s="116"/>
      <c r="I158" s="117"/>
      <c r="J158" s="116"/>
      <c r="K158" s="118"/>
      <c r="L158" s="118"/>
      <c r="M158" s="118"/>
      <c r="N158" s="118"/>
    </row>
    <row r="159" spans="1:14" x14ac:dyDescent="0.2">
      <c r="A159" s="110" t="s">
        <v>253</v>
      </c>
      <c r="B159" s="126" t="s">
        <v>254</v>
      </c>
      <c r="C159" s="120"/>
      <c r="D159" s="116"/>
      <c r="E159" s="116"/>
      <c r="F159" s="116"/>
      <c r="G159" s="116"/>
      <c r="H159" s="116"/>
      <c r="I159" s="117"/>
      <c r="J159" s="116"/>
      <c r="K159" s="118"/>
      <c r="L159" s="118"/>
      <c r="M159" s="118"/>
      <c r="N159" s="118"/>
    </row>
    <row r="160" spans="1:14" ht="25.5" x14ac:dyDescent="0.2">
      <c r="A160" s="110" t="s">
        <v>255</v>
      </c>
      <c r="B160" s="126" t="s">
        <v>256</v>
      </c>
      <c r="C160" s="120"/>
      <c r="D160" s="116"/>
      <c r="E160" s="116"/>
      <c r="F160" s="116"/>
      <c r="G160" s="116"/>
      <c r="H160" s="116"/>
      <c r="I160" s="117"/>
      <c r="J160" s="116"/>
      <c r="K160" s="118"/>
      <c r="L160" s="118"/>
      <c r="M160" s="118"/>
      <c r="N160" s="118"/>
    </row>
    <row r="161" spans="1:14" ht="29.25" customHeight="1" x14ac:dyDescent="0.2">
      <c r="A161" s="110" t="s">
        <v>257</v>
      </c>
      <c r="B161" s="126" t="s">
        <v>258</v>
      </c>
      <c r="C161" s="120"/>
      <c r="D161" s="116"/>
      <c r="E161" s="116"/>
      <c r="F161" s="116"/>
      <c r="G161" s="116">
        <v>34.5</v>
      </c>
      <c r="H161" s="116"/>
      <c r="I161" s="117" t="s">
        <v>397</v>
      </c>
      <c r="J161" s="116">
        <v>34.5</v>
      </c>
      <c r="K161" s="118"/>
      <c r="L161" s="118"/>
      <c r="M161" s="118"/>
      <c r="N161" s="118"/>
    </row>
    <row r="162" spans="1:14" ht="25.5" x14ac:dyDescent="0.2">
      <c r="A162" s="110" t="s">
        <v>259</v>
      </c>
      <c r="B162" s="126" t="s">
        <v>260</v>
      </c>
      <c r="C162" s="120">
        <v>20</v>
      </c>
      <c r="D162" s="116">
        <v>20</v>
      </c>
      <c r="E162" s="116">
        <v>20</v>
      </c>
      <c r="F162" s="116">
        <v>20</v>
      </c>
      <c r="G162" s="116">
        <v>20</v>
      </c>
      <c r="H162" s="116">
        <f t="shared" si="46"/>
        <v>100</v>
      </c>
      <c r="I162" s="117"/>
      <c r="J162" s="116">
        <v>20</v>
      </c>
      <c r="K162" s="118"/>
      <c r="L162" s="118"/>
      <c r="M162" s="118"/>
      <c r="N162" s="118"/>
    </row>
    <row r="163" spans="1:14" ht="63.75" x14ac:dyDescent="0.2">
      <c r="A163" s="110" t="s">
        <v>261</v>
      </c>
      <c r="B163" s="126" t="s">
        <v>262</v>
      </c>
      <c r="C163" s="120"/>
      <c r="D163" s="116"/>
      <c r="E163" s="116"/>
      <c r="F163" s="116"/>
      <c r="G163" s="116"/>
      <c r="H163" s="116"/>
      <c r="I163" s="117"/>
      <c r="J163" s="116"/>
      <c r="K163" s="118"/>
      <c r="L163" s="118"/>
      <c r="M163" s="118"/>
      <c r="N163" s="118"/>
    </row>
    <row r="164" spans="1:14" ht="33.75" customHeight="1" x14ac:dyDescent="0.2">
      <c r="A164" s="110" t="s">
        <v>263</v>
      </c>
      <c r="B164" s="126" t="s">
        <v>264</v>
      </c>
      <c r="C164" s="120">
        <v>8</v>
      </c>
      <c r="D164" s="116">
        <v>15</v>
      </c>
      <c r="E164" s="116">
        <v>10</v>
      </c>
      <c r="F164" s="116">
        <v>15</v>
      </c>
      <c r="G164" s="116">
        <v>15</v>
      </c>
      <c r="H164" s="116"/>
      <c r="I164" s="117"/>
      <c r="J164" s="116">
        <v>15</v>
      </c>
      <c r="K164" s="118"/>
      <c r="L164" s="118"/>
      <c r="M164" s="118"/>
      <c r="N164" s="118"/>
    </row>
    <row r="165" spans="1:14" ht="140.25" x14ac:dyDescent="0.2">
      <c r="A165" s="110" t="s">
        <v>265</v>
      </c>
      <c r="B165" s="126" t="s">
        <v>266</v>
      </c>
      <c r="C165" s="120"/>
      <c r="D165" s="116"/>
      <c r="E165" s="116"/>
      <c r="F165" s="116"/>
      <c r="G165" s="116"/>
      <c r="H165" s="116"/>
      <c r="I165" s="117"/>
      <c r="J165" s="116"/>
      <c r="K165" s="118"/>
      <c r="L165" s="118"/>
      <c r="M165" s="118"/>
      <c r="N165" s="118"/>
    </row>
    <row r="166" spans="1:14" ht="51" x14ac:dyDescent="0.2">
      <c r="A166" s="110" t="s">
        <v>267</v>
      </c>
      <c r="B166" s="126" t="s">
        <v>268</v>
      </c>
      <c r="C166" s="120"/>
      <c r="D166" s="116"/>
      <c r="E166" s="116"/>
      <c r="F166" s="116"/>
      <c r="G166" s="116"/>
      <c r="H166" s="116"/>
      <c r="I166" s="117"/>
      <c r="J166" s="116"/>
      <c r="K166" s="118"/>
      <c r="L166" s="118"/>
      <c r="M166" s="118"/>
      <c r="N166" s="118"/>
    </row>
    <row r="167" spans="1:14" ht="25.5" x14ac:dyDescent="0.2">
      <c r="A167" s="110" t="s">
        <v>269</v>
      </c>
      <c r="B167" s="126" t="s">
        <v>270</v>
      </c>
      <c r="C167" s="120"/>
      <c r="D167" s="116"/>
      <c r="E167" s="116"/>
      <c r="F167" s="116"/>
      <c r="G167" s="116"/>
      <c r="H167" s="116" t="e">
        <f t="shared" si="46"/>
        <v>#DIV/0!</v>
      </c>
      <c r="I167" s="117"/>
      <c r="J167" s="116"/>
      <c r="K167" s="118"/>
      <c r="L167" s="118"/>
      <c r="M167" s="118"/>
      <c r="N167" s="118"/>
    </row>
    <row r="168" spans="1:14" ht="38.25" x14ac:dyDescent="0.2">
      <c r="A168" s="110" t="s">
        <v>271</v>
      </c>
      <c r="B168" s="126" t="s">
        <v>272</v>
      </c>
      <c r="C168" s="120"/>
      <c r="D168" s="116"/>
      <c r="E168" s="116"/>
      <c r="F168" s="116"/>
      <c r="G168" s="116"/>
      <c r="H168" s="116"/>
      <c r="I168" s="117"/>
      <c r="J168" s="116"/>
      <c r="K168" s="118"/>
      <c r="L168" s="118"/>
      <c r="M168" s="118"/>
      <c r="N168" s="118"/>
    </row>
    <row r="169" spans="1:14" ht="45" x14ac:dyDescent="0.2">
      <c r="A169" s="110" t="s">
        <v>273</v>
      </c>
      <c r="B169" s="126" t="s">
        <v>274</v>
      </c>
      <c r="C169" s="120">
        <v>785.6</v>
      </c>
      <c r="D169" s="116">
        <v>722.1</v>
      </c>
      <c r="E169" s="116">
        <v>605.29999999999995</v>
      </c>
      <c r="F169" s="116">
        <v>722.1</v>
      </c>
      <c r="G169" s="116">
        <v>400.2</v>
      </c>
      <c r="H169" s="116">
        <f t="shared" si="46"/>
        <v>55.421686746987952</v>
      </c>
      <c r="I169" s="121" t="s">
        <v>380</v>
      </c>
      <c r="J169" s="116">
        <v>400.2</v>
      </c>
      <c r="K169" s="118"/>
      <c r="L169" s="118"/>
      <c r="M169" s="118">
        <v>494.8</v>
      </c>
      <c r="N169" s="118">
        <v>1055.4000000000001</v>
      </c>
    </row>
    <row r="170" spans="1:14" ht="75" x14ac:dyDescent="0.2">
      <c r="A170" s="110" t="s">
        <v>275</v>
      </c>
      <c r="B170" s="126" t="s">
        <v>276</v>
      </c>
      <c r="C170" s="120">
        <v>871.1</v>
      </c>
      <c r="D170" s="116">
        <v>1196.4000000000001</v>
      </c>
      <c r="E170" s="116">
        <v>949.9</v>
      </c>
      <c r="F170" s="116">
        <v>1196.4000000000001</v>
      </c>
      <c r="G170" s="116">
        <v>1366.9</v>
      </c>
      <c r="H170" s="116">
        <f t="shared" si="46"/>
        <v>114.25108659311267</v>
      </c>
      <c r="I170" s="117" t="s">
        <v>398</v>
      </c>
      <c r="J170" s="116">
        <v>1366.9</v>
      </c>
      <c r="K170" s="118"/>
      <c r="L170" s="118"/>
      <c r="M170" s="137">
        <v>1244.8</v>
      </c>
      <c r="N170" s="137">
        <v>1248.3</v>
      </c>
    </row>
    <row r="171" spans="1:14" x14ac:dyDescent="0.2">
      <c r="A171" s="136">
        <v>6</v>
      </c>
      <c r="B171" s="111" t="s">
        <v>277</v>
      </c>
      <c r="C171" s="112">
        <f t="shared" ref="C171:I171" si="47">C10-C57</f>
        <v>680.50000000000182</v>
      </c>
      <c r="D171" s="112">
        <f t="shared" si="47"/>
        <v>0</v>
      </c>
      <c r="E171" s="112">
        <f t="shared" si="47"/>
        <v>2755.5</v>
      </c>
      <c r="F171" s="112">
        <f t="shared" si="47"/>
        <v>0</v>
      </c>
      <c r="G171" s="112">
        <f t="shared" si="47"/>
        <v>0</v>
      </c>
      <c r="H171" s="112"/>
      <c r="I171" s="112">
        <f t="shared" si="47"/>
        <v>0</v>
      </c>
      <c r="J171" s="112">
        <f t="shared" ref="J171" si="48">J10-J57</f>
        <v>0</v>
      </c>
      <c r="K171" s="118"/>
      <c r="L171" s="118"/>
      <c r="M171" s="112">
        <f t="shared" ref="M171:N171" si="49">M10-M57</f>
        <v>0</v>
      </c>
      <c r="N171" s="112">
        <f t="shared" si="49"/>
        <v>0</v>
      </c>
    </row>
  </sheetData>
  <mergeCells count="19">
    <mergeCell ref="L6:L8"/>
    <mergeCell ref="M6:M8"/>
    <mergeCell ref="N6:N8"/>
    <mergeCell ref="D7:D8"/>
    <mergeCell ref="E7:E8"/>
    <mergeCell ref="F7:F8"/>
    <mergeCell ref="K1:N1"/>
    <mergeCell ref="A3:N3"/>
    <mergeCell ref="A4:N4"/>
    <mergeCell ref="I5:N5"/>
    <mergeCell ref="A6:A8"/>
    <mergeCell ref="B6:B8"/>
    <mergeCell ref="C6:C8"/>
    <mergeCell ref="D6:F6"/>
    <mergeCell ref="G6:G8"/>
    <mergeCell ref="H6:H8"/>
    <mergeCell ref="I6:I8"/>
    <mergeCell ref="J6:J8"/>
    <mergeCell ref="K6:K8"/>
  </mergeCells>
  <printOptions horizontalCentered="1"/>
  <pageMargins left="0" right="0" top="0" bottom="2.0833333333333298E-3" header="0.51180555555555496" footer="0.31527777777777799"/>
  <pageSetup paperSize="9" firstPageNumber="0" fitToHeight="10" orientation="landscape" horizontalDpi="300" verticalDpi="300" r:id="rId1"/>
  <headerFooter>
    <oddFooter>&amp;R&amp;P+8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6"/>
  <sheetViews>
    <sheetView topLeftCell="A10" zoomScale="85" zoomScaleNormal="85" workbookViewId="0">
      <selection activeCell="T36" sqref="T36"/>
    </sheetView>
  </sheetViews>
  <sheetFormatPr defaultColWidth="9.140625" defaultRowHeight="15.75" x14ac:dyDescent="0.25"/>
  <cols>
    <col min="1" max="1" width="68.28515625" style="2" customWidth="1"/>
    <col min="2" max="2" width="12.85546875" style="2" customWidth="1"/>
    <col min="3" max="3" width="12.5703125" style="2" customWidth="1"/>
    <col min="4" max="4" width="12.28515625" style="3" customWidth="1"/>
    <col min="5" max="5" width="12.140625" style="3" customWidth="1"/>
    <col min="6" max="6" width="10.7109375" style="2" customWidth="1"/>
    <col min="7" max="8" width="12.28515625" style="3" customWidth="1"/>
    <col min="9" max="9" width="11.42578125" style="3" customWidth="1"/>
    <col min="10" max="10" width="11.85546875" style="2" customWidth="1"/>
    <col min="11" max="12" width="12.28515625" style="3" customWidth="1"/>
    <col min="13" max="13" width="11.5703125" style="3" customWidth="1"/>
    <col min="250" max="250" width="61.140625" customWidth="1"/>
    <col min="251" max="251" width="17.85546875" customWidth="1"/>
    <col min="252" max="261" width="14.140625" customWidth="1"/>
    <col min="262" max="262" width="13.28515625" customWidth="1"/>
    <col min="263" max="263" width="14.140625" customWidth="1"/>
    <col min="506" max="506" width="61.140625" customWidth="1"/>
    <col min="507" max="507" width="17.85546875" customWidth="1"/>
    <col min="508" max="517" width="14.140625" customWidth="1"/>
    <col min="518" max="518" width="13.28515625" customWidth="1"/>
    <col min="519" max="519" width="14.140625" customWidth="1"/>
    <col min="762" max="762" width="61.140625" customWidth="1"/>
    <col min="763" max="763" width="17.85546875" customWidth="1"/>
    <col min="764" max="773" width="14.140625" customWidth="1"/>
    <col min="774" max="774" width="13.28515625" customWidth="1"/>
    <col min="775" max="775" width="14.140625" customWidth="1"/>
    <col min="1018" max="1018" width="61.140625" customWidth="1"/>
    <col min="1019" max="1019" width="17.85546875" customWidth="1"/>
    <col min="1020" max="1024" width="14.140625" customWidth="1"/>
  </cols>
  <sheetData>
    <row r="1" spans="1:13" ht="75" customHeight="1" x14ac:dyDescent="0.25">
      <c r="A1" s="2" t="s">
        <v>278</v>
      </c>
      <c r="B1" s="2" t="s">
        <v>279</v>
      </c>
      <c r="F1" s="2" t="s">
        <v>279</v>
      </c>
      <c r="I1" s="147" t="s">
        <v>280</v>
      </c>
      <c r="J1" s="147"/>
      <c r="K1" s="147"/>
      <c r="L1" s="147"/>
      <c r="M1" s="147"/>
    </row>
    <row r="2" spans="1:13" ht="63.75" customHeight="1" x14ac:dyDescent="0.2">
      <c r="A2" s="148" t="s">
        <v>281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13" s="6" customFormat="1" x14ac:dyDescent="0.25">
      <c r="A3" s="4"/>
      <c r="B3" s="4"/>
      <c r="C3" s="4"/>
      <c r="D3" s="5"/>
      <c r="F3" s="4"/>
      <c r="G3" s="5"/>
      <c r="H3" s="5"/>
      <c r="J3" s="4"/>
      <c r="K3" s="5"/>
      <c r="L3" s="5"/>
      <c r="M3" s="7" t="s">
        <v>282</v>
      </c>
    </row>
    <row r="4" spans="1:13" s="6" customFormat="1" ht="36.6" customHeight="1" x14ac:dyDescent="0.2">
      <c r="A4" s="149" t="s">
        <v>283</v>
      </c>
      <c r="B4" s="149" t="s">
        <v>8</v>
      </c>
      <c r="C4" s="149"/>
      <c r="D4" s="149"/>
      <c r="E4" s="149"/>
      <c r="F4" s="149" t="s">
        <v>13</v>
      </c>
      <c r="G4" s="149"/>
      <c r="H4" s="149"/>
      <c r="I4" s="149"/>
      <c r="J4" s="149" t="s">
        <v>14</v>
      </c>
      <c r="K4" s="149"/>
      <c r="L4" s="149"/>
      <c r="M4" s="149"/>
    </row>
    <row r="5" spans="1:13" s="9" customFormat="1" ht="18" customHeight="1" x14ac:dyDescent="0.25">
      <c r="A5" s="149"/>
      <c r="B5" s="149" t="s">
        <v>284</v>
      </c>
      <c r="C5" s="150" t="s">
        <v>285</v>
      </c>
      <c r="D5" s="150"/>
      <c r="E5" s="150"/>
      <c r="F5" s="149" t="s">
        <v>284</v>
      </c>
      <c r="G5" s="150" t="s">
        <v>285</v>
      </c>
      <c r="H5" s="150"/>
      <c r="I5" s="150"/>
      <c r="J5" s="149" t="s">
        <v>284</v>
      </c>
      <c r="K5" s="150" t="s">
        <v>285</v>
      </c>
      <c r="L5" s="150"/>
      <c r="M5" s="150"/>
    </row>
    <row r="6" spans="1:13" s="9" customFormat="1" ht="47.25" x14ac:dyDescent="0.25">
      <c r="A6" s="149"/>
      <c r="B6" s="149"/>
      <c r="C6" s="10" t="s">
        <v>286</v>
      </c>
      <c r="D6" s="10" t="s">
        <v>287</v>
      </c>
      <c r="E6" s="10" t="s">
        <v>288</v>
      </c>
      <c r="F6" s="149"/>
      <c r="G6" s="10" t="s">
        <v>286</v>
      </c>
      <c r="H6" s="10" t="s">
        <v>287</v>
      </c>
      <c r="I6" s="10" t="s">
        <v>288</v>
      </c>
      <c r="J6" s="149"/>
      <c r="K6" s="10" t="s">
        <v>286</v>
      </c>
      <c r="L6" s="10" t="s">
        <v>287</v>
      </c>
      <c r="M6" s="10" t="s">
        <v>288</v>
      </c>
    </row>
    <row r="7" spans="1:13" s="9" customFormat="1" ht="18.75" customHeight="1" x14ac:dyDescent="0.25">
      <c r="A7" s="11" t="s">
        <v>289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s="9" customFormat="1" ht="18.75" customHeight="1" x14ac:dyDescent="0.25">
      <c r="A8" s="13" t="s">
        <v>290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s="17" customFormat="1" ht="15.75" customHeight="1" x14ac:dyDescent="0.3">
      <c r="A9" s="145" t="s">
        <v>291</v>
      </c>
      <c r="B9" s="145"/>
      <c r="C9" s="145"/>
      <c r="D9" s="145"/>
      <c r="E9" s="145"/>
      <c r="F9" s="15"/>
      <c r="G9" s="15"/>
      <c r="H9" s="15"/>
      <c r="I9" s="15"/>
      <c r="J9" s="15"/>
      <c r="K9" s="15"/>
      <c r="L9" s="15"/>
      <c r="M9" s="16"/>
    </row>
    <row r="10" spans="1:13" s="9" customFormat="1" ht="18" x14ac:dyDescent="0.25">
      <c r="A10" s="18"/>
      <c r="B10" s="19">
        <f>D10+E10</f>
        <v>0</v>
      </c>
      <c r="C10" s="19"/>
      <c r="D10" s="20"/>
      <c r="E10" s="20"/>
      <c r="F10" s="19"/>
      <c r="G10" s="20"/>
      <c r="H10" s="20"/>
      <c r="I10" s="20"/>
      <c r="J10" s="19"/>
      <c r="K10" s="20"/>
      <c r="L10" s="20"/>
      <c r="M10" s="20"/>
    </row>
    <row r="11" spans="1:13" s="9" customFormat="1" ht="18" x14ac:dyDescent="0.25">
      <c r="A11" s="18"/>
      <c r="B11" s="19"/>
      <c r="C11" s="19"/>
      <c r="D11" s="20"/>
      <c r="E11" s="20"/>
      <c r="F11" s="19"/>
      <c r="G11" s="20"/>
      <c r="H11" s="20"/>
      <c r="I11" s="20"/>
      <c r="J11" s="19"/>
      <c r="K11" s="20"/>
      <c r="L11" s="20"/>
      <c r="M11" s="20"/>
    </row>
    <row r="12" spans="1:13" s="9" customFormat="1" ht="18" x14ac:dyDescent="0.25">
      <c r="A12" s="18"/>
      <c r="B12" s="19"/>
      <c r="C12" s="19"/>
      <c r="D12" s="20"/>
      <c r="E12" s="20"/>
      <c r="F12" s="19"/>
      <c r="G12" s="20"/>
      <c r="H12" s="20"/>
      <c r="I12" s="20"/>
      <c r="J12" s="19"/>
      <c r="K12" s="20"/>
      <c r="L12" s="20"/>
      <c r="M12" s="20"/>
    </row>
    <row r="13" spans="1:13" s="9" customFormat="1" ht="18" x14ac:dyDescent="0.25">
      <c r="A13" s="18"/>
      <c r="B13" s="19"/>
      <c r="C13" s="19"/>
      <c r="D13" s="20"/>
      <c r="E13" s="20"/>
      <c r="F13" s="19"/>
      <c r="G13" s="20"/>
      <c r="H13" s="20"/>
      <c r="I13" s="20"/>
      <c r="J13" s="19"/>
      <c r="K13" s="20"/>
      <c r="L13" s="20"/>
      <c r="M13" s="20"/>
    </row>
    <row r="14" spans="1:13" s="9" customFormat="1" ht="18" x14ac:dyDescent="0.25">
      <c r="A14" s="21" t="s">
        <v>292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1:13" s="9" customFormat="1" ht="18" x14ac:dyDescent="0.25">
      <c r="A15" s="146" t="s">
        <v>293</v>
      </c>
      <c r="B15" s="146"/>
      <c r="C15" s="146"/>
      <c r="D15" s="146"/>
      <c r="E15" s="146"/>
      <c r="F15" s="22"/>
      <c r="G15" s="22"/>
      <c r="H15" s="22"/>
      <c r="I15" s="22"/>
      <c r="J15" s="22"/>
      <c r="K15" s="22"/>
      <c r="L15" s="22"/>
      <c r="M15" s="23"/>
    </row>
    <row r="16" spans="1:13" s="9" customFormat="1" ht="31.5" x14ac:dyDescent="0.25">
      <c r="A16" s="18" t="s">
        <v>385</v>
      </c>
      <c r="B16" s="19"/>
      <c r="C16" s="19"/>
      <c r="D16" s="20"/>
      <c r="E16" s="20"/>
      <c r="F16" s="19"/>
      <c r="G16" s="20"/>
      <c r="H16" s="20"/>
      <c r="I16" s="20"/>
      <c r="J16" s="19">
        <v>2904.2</v>
      </c>
      <c r="K16" s="20"/>
      <c r="L16" s="20"/>
      <c r="M16" s="20">
        <v>2904.2</v>
      </c>
    </row>
    <row r="17" spans="1:13" s="9" customFormat="1" ht="18" x14ac:dyDescent="0.25">
      <c r="A17" s="18"/>
      <c r="B17" s="19"/>
      <c r="C17" s="19"/>
      <c r="D17" s="20"/>
      <c r="E17" s="20"/>
      <c r="F17" s="19"/>
      <c r="G17" s="20"/>
      <c r="H17" s="20"/>
      <c r="I17" s="20"/>
      <c r="J17" s="19"/>
      <c r="K17" s="20"/>
      <c r="L17" s="20"/>
      <c r="M17" s="20"/>
    </row>
    <row r="18" spans="1:13" s="9" customFormat="1" ht="18" x14ac:dyDescent="0.25">
      <c r="A18" s="21" t="s">
        <v>292</v>
      </c>
      <c r="B18" s="19"/>
      <c r="C18" s="19"/>
      <c r="D18" s="19"/>
      <c r="E18" s="19"/>
      <c r="F18" s="19"/>
      <c r="G18" s="19"/>
      <c r="H18" s="19"/>
      <c r="I18" s="19"/>
      <c r="J18" s="19">
        <v>2904.2</v>
      </c>
      <c r="K18" s="20"/>
      <c r="L18" s="20"/>
      <c r="M18" s="20">
        <v>2904.2</v>
      </c>
    </row>
    <row r="19" spans="1:13" s="17" customFormat="1" ht="18.75" x14ac:dyDescent="0.3">
      <c r="A19" s="146" t="s">
        <v>294</v>
      </c>
      <c r="B19" s="146"/>
      <c r="C19" s="146"/>
      <c r="D19" s="146"/>
      <c r="E19" s="146"/>
      <c r="F19" s="15"/>
      <c r="G19" s="15"/>
      <c r="H19" s="15"/>
      <c r="I19" s="15"/>
      <c r="J19" s="15"/>
      <c r="K19" s="15"/>
      <c r="L19" s="15"/>
      <c r="M19" s="16"/>
    </row>
    <row r="20" spans="1:13" s="24" customFormat="1" ht="18" x14ac:dyDescent="0.25">
      <c r="A20" s="18"/>
      <c r="B20" s="19"/>
      <c r="C20" s="19"/>
      <c r="D20" s="20"/>
      <c r="E20" s="20"/>
      <c r="F20" s="19"/>
      <c r="G20" s="20"/>
      <c r="H20" s="20"/>
      <c r="I20" s="20"/>
      <c r="J20" s="19"/>
      <c r="K20" s="20"/>
      <c r="L20" s="20"/>
      <c r="M20" s="20"/>
    </row>
    <row r="21" spans="1:13" s="24" customFormat="1" ht="18" x14ac:dyDescent="0.25">
      <c r="A21" s="18"/>
      <c r="B21" s="19"/>
      <c r="C21" s="19"/>
      <c r="D21" s="20"/>
      <c r="E21" s="20"/>
      <c r="F21" s="19"/>
      <c r="G21" s="20"/>
      <c r="H21" s="20"/>
      <c r="I21" s="20"/>
      <c r="J21" s="19"/>
      <c r="K21" s="20"/>
      <c r="L21" s="20"/>
      <c r="M21" s="20"/>
    </row>
    <row r="22" spans="1:13" s="24" customFormat="1" ht="18" x14ac:dyDescent="0.25">
      <c r="A22" s="18"/>
      <c r="B22" s="19"/>
      <c r="C22" s="19"/>
      <c r="D22" s="20"/>
      <c r="E22" s="20"/>
      <c r="F22" s="19"/>
      <c r="G22" s="20"/>
      <c r="H22" s="20"/>
      <c r="I22" s="20"/>
      <c r="J22" s="19"/>
      <c r="K22" s="20"/>
      <c r="L22" s="20"/>
      <c r="M22" s="20"/>
    </row>
    <row r="23" spans="1:13" s="9" customFormat="1" ht="18" x14ac:dyDescent="0.25">
      <c r="A23" s="21" t="s">
        <v>292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</row>
    <row r="24" spans="1:13" s="17" customFormat="1" ht="18.75" x14ac:dyDescent="0.3">
      <c r="A24" s="146" t="s">
        <v>295</v>
      </c>
      <c r="B24" s="146"/>
      <c r="C24" s="146"/>
      <c r="D24" s="146"/>
      <c r="E24" s="146"/>
      <c r="F24" s="15"/>
      <c r="G24" s="15"/>
      <c r="H24" s="15"/>
      <c r="I24" s="15"/>
      <c r="J24" s="15"/>
      <c r="K24" s="15"/>
      <c r="L24" s="15"/>
      <c r="M24" s="16"/>
    </row>
    <row r="25" spans="1:13" s="26" customFormat="1" x14ac:dyDescent="0.2">
      <c r="A25" s="25"/>
      <c r="B25" s="19"/>
      <c r="C25" s="19"/>
      <c r="D25" s="20"/>
      <c r="E25" s="20"/>
      <c r="F25" s="19"/>
      <c r="G25" s="20"/>
      <c r="H25" s="20"/>
      <c r="I25" s="20"/>
      <c r="J25" s="19"/>
      <c r="K25" s="20"/>
      <c r="L25" s="20"/>
      <c r="M25" s="20"/>
    </row>
    <row r="26" spans="1:13" s="26" customFormat="1" x14ac:dyDescent="0.2">
      <c r="A26" s="25"/>
      <c r="B26" s="19"/>
      <c r="C26" s="19"/>
      <c r="D26" s="20"/>
      <c r="E26" s="20"/>
      <c r="F26" s="19"/>
      <c r="G26" s="20"/>
      <c r="H26" s="20"/>
      <c r="I26" s="20"/>
      <c r="J26" s="19"/>
      <c r="K26" s="20"/>
      <c r="L26" s="20"/>
      <c r="M26" s="20"/>
    </row>
    <row r="27" spans="1:13" s="26" customFormat="1" x14ac:dyDescent="0.2">
      <c r="A27" s="25"/>
      <c r="B27" s="19"/>
      <c r="C27" s="19"/>
      <c r="D27" s="20"/>
      <c r="E27" s="20"/>
      <c r="F27" s="19"/>
      <c r="G27" s="20"/>
      <c r="H27" s="20"/>
      <c r="I27" s="20"/>
      <c r="J27" s="19"/>
      <c r="K27" s="20"/>
      <c r="L27" s="20"/>
      <c r="M27" s="20"/>
    </row>
    <row r="28" spans="1:13" s="26" customFormat="1" x14ac:dyDescent="0.2">
      <c r="A28" s="25"/>
      <c r="B28" s="19"/>
      <c r="C28" s="19"/>
      <c r="D28" s="20"/>
      <c r="E28" s="20"/>
      <c r="F28" s="19"/>
      <c r="G28" s="20"/>
      <c r="H28" s="20"/>
      <c r="I28" s="20"/>
      <c r="J28" s="19"/>
      <c r="K28" s="20"/>
      <c r="L28" s="20"/>
      <c r="M28" s="20"/>
    </row>
    <row r="29" spans="1:13" s="26" customFormat="1" x14ac:dyDescent="0.2">
      <c r="A29" s="25"/>
      <c r="B29" s="19"/>
      <c r="C29" s="19"/>
      <c r="D29" s="20"/>
      <c r="E29" s="20"/>
      <c r="F29" s="19"/>
      <c r="G29" s="20"/>
      <c r="H29" s="20"/>
      <c r="I29" s="20"/>
      <c r="J29" s="19"/>
      <c r="K29" s="20"/>
      <c r="L29" s="20"/>
      <c r="M29" s="20"/>
    </row>
    <row r="30" spans="1:13" s="26" customFormat="1" x14ac:dyDescent="0.2">
      <c r="A30" s="25"/>
      <c r="B30" s="19"/>
      <c r="C30" s="19"/>
      <c r="D30" s="20"/>
      <c r="E30" s="20"/>
      <c r="F30" s="19"/>
      <c r="G30" s="20"/>
      <c r="H30" s="20"/>
      <c r="I30" s="20"/>
      <c r="J30" s="19"/>
      <c r="K30" s="20"/>
      <c r="L30" s="20"/>
      <c r="M30" s="20"/>
    </row>
    <row r="31" spans="1:13" s="26" customFormat="1" x14ac:dyDescent="0.2">
      <c r="A31" s="25"/>
      <c r="B31" s="19"/>
      <c r="C31" s="19"/>
      <c r="D31" s="20"/>
      <c r="E31" s="20"/>
      <c r="F31" s="19"/>
      <c r="G31" s="20"/>
      <c r="H31" s="20"/>
      <c r="I31" s="20"/>
      <c r="J31" s="19"/>
      <c r="K31" s="20"/>
      <c r="L31" s="20"/>
      <c r="M31" s="20"/>
    </row>
    <row r="32" spans="1:13" s="26" customFormat="1" x14ac:dyDescent="0.2">
      <c r="A32" s="25"/>
      <c r="B32" s="19"/>
      <c r="C32" s="19"/>
      <c r="D32" s="20"/>
      <c r="E32" s="20"/>
      <c r="F32" s="19"/>
      <c r="G32" s="20"/>
      <c r="H32" s="20"/>
      <c r="I32" s="20"/>
      <c r="J32" s="19"/>
      <c r="K32" s="20"/>
      <c r="L32" s="20"/>
      <c r="M32" s="20"/>
    </row>
    <row r="33" spans="1:13" s="26" customFormat="1" x14ac:dyDescent="0.2">
      <c r="A33" s="25"/>
      <c r="B33" s="19"/>
      <c r="C33" s="19"/>
      <c r="D33" s="20"/>
      <c r="E33" s="20"/>
      <c r="F33" s="19"/>
      <c r="G33" s="20"/>
      <c r="H33" s="20"/>
      <c r="I33" s="20"/>
      <c r="J33" s="19"/>
      <c r="K33" s="20"/>
      <c r="L33" s="20"/>
      <c r="M33" s="20"/>
    </row>
    <row r="34" spans="1:13" s="26" customFormat="1" ht="18.75" customHeight="1" x14ac:dyDescent="0.2">
      <c r="A34" s="21" t="s">
        <v>292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6" spans="1:13" x14ac:dyDescent="0.25">
      <c r="A36" s="27" t="s">
        <v>384</v>
      </c>
      <c r="B36" s="3"/>
      <c r="C36" s="3"/>
      <c r="F36" s="3"/>
      <c r="J36" s="3"/>
    </row>
  </sheetData>
  <mergeCells count="16">
    <mergeCell ref="A9:E9"/>
    <mergeCell ref="A15:E15"/>
    <mergeCell ref="A19:E19"/>
    <mergeCell ref="A24:E24"/>
    <mergeCell ref="I1:M1"/>
    <mergeCell ref="A2:M2"/>
    <mergeCell ref="A4:A6"/>
    <mergeCell ref="B4:E4"/>
    <mergeCell ref="F4:I4"/>
    <mergeCell ref="J4:M4"/>
    <mergeCell ref="B5:B6"/>
    <mergeCell ref="C5:E5"/>
    <mergeCell ref="F5:F6"/>
    <mergeCell ref="G5:I5"/>
    <mergeCell ref="J5:J6"/>
    <mergeCell ref="K5:M5"/>
  </mergeCells>
  <pageMargins left="0" right="0" top="0" bottom="0" header="0.51180555555555496" footer="0"/>
  <pageSetup paperSize="9" firstPageNumber="0" orientation="landscape" horizontalDpi="300" verticalDpi="300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3"/>
  <sheetViews>
    <sheetView workbookViewId="0">
      <selection activeCell="J10" sqref="J10"/>
    </sheetView>
  </sheetViews>
  <sheetFormatPr defaultColWidth="9.140625" defaultRowHeight="15.75" x14ac:dyDescent="0.25"/>
  <cols>
    <col min="1" max="1" width="60.28515625" style="28" customWidth="1"/>
    <col min="2" max="2" width="16.28515625" style="3" customWidth="1"/>
    <col min="3" max="3" width="14.140625" customWidth="1"/>
    <col min="4" max="4" width="15.28515625" customWidth="1"/>
    <col min="5" max="5" width="11.42578125" customWidth="1"/>
    <col min="6" max="6" width="12.5703125" customWidth="1"/>
    <col min="253" max="253" width="60.28515625" customWidth="1"/>
    <col min="254" max="254" width="30.5703125" customWidth="1"/>
    <col min="255" max="255" width="25.42578125" customWidth="1"/>
    <col min="256" max="258" width="15.5703125" customWidth="1"/>
    <col min="509" max="509" width="60.28515625" customWidth="1"/>
    <col min="510" max="510" width="30.5703125" customWidth="1"/>
    <col min="511" max="511" width="25.42578125" customWidth="1"/>
    <col min="512" max="514" width="15.5703125" customWidth="1"/>
    <col min="765" max="765" width="60.28515625" customWidth="1"/>
    <col min="766" max="766" width="30.5703125" customWidth="1"/>
    <col min="767" max="767" width="25.42578125" customWidth="1"/>
    <col min="768" max="770" width="15.5703125" customWidth="1"/>
    <col min="1021" max="1021" width="60.28515625" customWidth="1"/>
    <col min="1022" max="1022" width="30.5703125" customWidth="1"/>
    <col min="1023" max="1023" width="25.42578125" customWidth="1"/>
    <col min="1024" max="1024" width="15.5703125" customWidth="1"/>
  </cols>
  <sheetData>
    <row r="1" spans="1:6" ht="73.900000000000006" customHeight="1" x14ac:dyDescent="0.25">
      <c r="D1" s="147" t="s">
        <v>297</v>
      </c>
      <c r="E1" s="147"/>
      <c r="F1" s="147"/>
    </row>
    <row r="2" spans="1:6" x14ac:dyDescent="0.25">
      <c r="D2" s="29"/>
      <c r="E2" s="29"/>
      <c r="F2" s="29"/>
    </row>
    <row r="3" spans="1:6" ht="75" customHeight="1" x14ac:dyDescent="0.2">
      <c r="A3" s="151" t="s">
        <v>382</v>
      </c>
      <c r="B3" s="151"/>
      <c r="C3" s="151"/>
      <c r="D3" s="151"/>
      <c r="E3" s="151"/>
      <c r="F3" s="151"/>
    </row>
    <row r="4" spans="1:6" ht="12" customHeight="1" x14ac:dyDescent="0.2">
      <c r="A4" s="30"/>
      <c r="B4" s="31"/>
      <c r="C4" s="30"/>
    </row>
    <row r="5" spans="1:6" s="6" customFormat="1" x14ac:dyDescent="0.25">
      <c r="A5" s="32"/>
      <c r="B5" s="5"/>
      <c r="D5" s="33"/>
      <c r="E5" s="33"/>
      <c r="F5" s="34" t="s">
        <v>4</v>
      </c>
    </row>
    <row r="6" spans="1:6" s="37" customFormat="1" ht="68.45" customHeight="1" x14ac:dyDescent="0.2">
      <c r="A6" s="8" t="s">
        <v>283</v>
      </c>
      <c r="B6" s="8" t="s">
        <v>298</v>
      </c>
      <c r="C6" s="35" t="s">
        <v>299</v>
      </c>
      <c r="D6" s="36" t="s">
        <v>8</v>
      </c>
      <c r="E6" s="36" t="s">
        <v>13</v>
      </c>
      <c r="F6" s="36" t="s">
        <v>14</v>
      </c>
    </row>
    <row r="7" spans="1:6" s="40" customFormat="1" ht="18.600000000000001" customHeight="1" x14ac:dyDescent="0.2">
      <c r="A7" s="38">
        <v>1</v>
      </c>
      <c r="B7" s="38">
        <v>2</v>
      </c>
      <c r="C7" s="38">
        <v>3</v>
      </c>
      <c r="D7" s="39">
        <v>4</v>
      </c>
      <c r="E7" s="39">
        <v>5</v>
      </c>
      <c r="F7" s="39">
        <v>6</v>
      </c>
    </row>
    <row r="8" spans="1:6" s="9" customFormat="1" ht="18.75" x14ac:dyDescent="0.25">
      <c r="A8" s="41" t="s">
        <v>291</v>
      </c>
      <c r="B8" s="14"/>
      <c r="C8" s="42"/>
      <c r="D8" s="42"/>
      <c r="E8" s="42"/>
      <c r="F8" s="42"/>
    </row>
    <row r="9" spans="1:6" s="9" customFormat="1" ht="18.75" x14ac:dyDescent="0.25">
      <c r="A9" s="41"/>
      <c r="B9" s="14"/>
      <c r="C9" s="42"/>
      <c r="D9" s="42"/>
      <c r="E9" s="42"/>
      <c r="F9" s="42"/>
    </row>
    <row r="10" spans="1:6" s="9" customFormat="1" ht="18.75" x14ac:dyDescent="0.25">
      <c r="A10" s="41" t="s">
        <v>300</v>
      </c>
      <c r="B10" s="14"/>
      <c r="C10" s="42"/>
      <c r="D10" s="42"/>
      <c r="E10" s="42"/>
      <c r="F10" s="42"/>
    </row>
    <row r="11" spans="1:6" x14ac:dyDescent="0.2">
      <c r="A11" s="41" t="s">
        <v>293</v>
      </c>
      <c r="B11" s="43"/>
      <c r="C11" s="43"/>
      <c r="D11" s="44"/>
      <c r="E11" s="44"/>
      <c r="F11" s="44"/>
    </row>
    <row r="12" spans="1:6" x14ac:dyDescent="0.2">
      <c r="A12" s="41" t="s">
        <v>300</v>
      </c>
      <c r="B12" s="43"/>
      <c r="C12" s="43"/>
      <c r="D12" s="44"/>
      <c r="E12" s="44"/>
      <c r="F12" s="44"/>
    </row>
    <row r="13" spans="1:6" x14ac:dyDescent="0.2">
      <c r="A13" s="41" t="s">
        <v>300</v>
      </c>
      <c r="B13" s="43"/>
      <c r="C13" s="43"/>
      <c r="D13" s="44"/>
      <c r="E13" s="44"/>
      <c r="F13" s="44"/>
    </row>
    <row r="14" spans="1:6" x14ac:dyDescent="0.2">
      <c r="A14" s="41" t="s">
        <v>294</v>
      </c>
      <c r="B14" s="43"/>
      <c r="C14" s="43"/>
      <c r="D14" s="44"/>
      <c r="E14" s="44"/>
      <c r="F14" s="44"/>
    </row>
    <row r="15" spans="1:6" x14ac:dyDescent="0.2">
      <c r="A15" s="41" t="s">
        <v>377</v>
      </c>
      <c r="B15" s="43"/>
      <c r="C15" s="43"/>
      <c r="D15" s="44"/>
      <c r="E15" s="44"/>
      <c r="F15" s="44"/>
    </row>
    <row r="16" spans="1:6" ht="30" x14ac:dyDescent="0.2">
      <c r="A16" s="41" t="s">
        <v>376</v>
      </c>
      <c r="B16" s="43"/>
      <c r="C16" s="43"/>
      <c r="D16" s="44"/>
      <c r="E16" s="44"/>
      <c r="F16" s="44"/>
    </row>
    <row r="17" spans="1:6" x14ac:dyDescent="0.25">
      <c r="A17" s="41" t="s">
        <v>378</v>
      </c>
      <c r="B17" s="45"/>
      <c r="C17" s="44"/>
      <c r="D17" s="44"/>
      <c r="E17" s="44"/>
      <c r="F17" s="44"/>
    </row>
    <row r="18" spans="1:6" x14ac:dyDescent="0.25">
      <c r="A18" s="41" t="s">
        <v>300</v>
      </c>
      <c r="B18" s="45"/>
      <c r="C18" s="44"/>
      <c r="D18" s="44"/>
      <c r="E18" s="44"/>
      <c r="F18" s="44"/>
    </row>
    <row r="19" spans="1:6" x14ac:dyDescent="0.2">
      <c r="A19" s="41" t="s">
        <v>300</v>
      </c>
      <c r="B19" s="43"/>
      <c r="C19" s="43"/>
      <c r="D19" s="44"/>
      <c r="E19" s="44"/>
      <c r="F19" s="44"/>
    </row>
    <row r="20" spans="1:6" s="9" customFormat="1" ht="18.75" customHeight="1" x14ac:dyDescent="0.25">
      <c r="A20" s="46" t="s">
        <v>289</v>
      </c>
      <c r="B20" s="12"/>
      <c r="C20" s="12"/>
      <c r="D20" s="42"/>
      <c r="E20" s="42"/>
      <c r="F20" s="42"/>
    </row>
    <row r="21" spans="1:6" ht="36.6" customHeight="1" x14ac:dyDescent="0.2">
      <c r="A21" s="152" t="s">
        <v>301</v>
      </c>
      <c r="B21" s="152"/>
      <c r="C21" s="152"/>
      <c r="D21" s="152"/>
      <c r="E21" s="152"/>
      <c r="F21" s="152"/>
    </row>
    <row r="23" spans="1:6" x14ac:dyDescent="0.25">
      <c r="A23" s="27" t="s">
        <v>383</v>
      </c>
    </row>
  </sheetData>
  <mergeCells count="3">
    <mergeCell ref="D1:F1"/>
    <mergeCell ref="A3:F3"/>
    <mergeCell ref="A21:F21"/>
  </mergeCells>
  <printOptions horizontalCentered="1"/>
  <pageMargins left="0.196527777777778" right="0" top="0" bottom="0" header="0.51180555555555496" footer="0"/>
  <pageSetup paperSize="9" firstPageNumber="0" orientation="landscape" horizontalDpi="300" verticalDpi="300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J12"/>
  <sheetViews>
    <sheetView zoomScale="120" zoomScaleNormal="120" workbookViewId="0">
      <selection activeCell="H4" sqref="H4"/>
    </sheetView>
  </sheetViews>
  <sheetFormatPr defaultColWidth="9.140625" defaultRowHeight="15" x14ac:dyDescent="0.25"/>
  <cols>
    <col min="1" max="1" width="31.85546875" style="47" customWidth="1"/>
    <col min="2" max="2" width="27.7109375" style="47" customWidth="1"/>
    <col min="3" max="3" width="14.7109375" style="47" customWidth="1"/>
    <col min="4" max="4" width="13.85546875" style="47" customWidth="1"/>
    <col min="5" max="5" width="15" style="47" customWidth="1"/>
    <col min="6" max="6" width="11.28515625" style="47" customWidth="1"/>
    <col min="7" max="7" width="12.140625" style="47" customWidth="1"/>
    <col min="8" max="8" width="12" style="47" customWidth="1"/>
    <col min="9" max="9" width="10.42578125" style="47" customWidth="1"/>
    <col min="10" max="10" width="10" style="47" customWidth="1"/>
    <col min="11" max="1024" width="9.140625" style="47"/>
  </cols>
  <sheetData>
    <row r="1" spans="1:10" ht="70.5" customHeight="1" x14ac:dyDescent="0.25">
      <c r="B1" s="47" t="s">
        <v>2</v>
      </c>
      <c r="D1" s="154" t="s">
        <v>302</v>
      </c>
      <c r="E1" s="154"/>
      <c r="F1" s="154"/>
      <c r="G1" s="48"/>
      <c r="H1" s="48"/>
    </row>
    <row r="2" spans="1:10" ht="15.75" x14ac:dyDescent="0.25">
      <c r="D2" s="49"/>
      <c r="E2" s="49"/>
      <c r="F2" s="49"/>
      <c r="H2" s="50"/>
      <c r="I2" s="50"/>
      <c r="J2" s="50"/>
    </row>
    <row r="3" spans="1:10" ht="30" customHeight="1" x14ac:dyDescent="0.25">
      <c r="A3" s="155" t="s">
        <v>303</v>
      </c>
      <c r="B3" s="155"/>
      <c r="C3" s="155"/>
      <c r="D3" s="155"/>
      <c r="E3" s="155"/>
      <c r="F3" s="155"/>
      <c r="G3" s="51"/>
      <c r="H3" s="51"/>
    </row>
    <row r="4" spans="1:10" x14ac:dyDescent="0.25">
      <c r="F4" s="52" t="s">
        <v>4</v>
      </c>
    </row>
    <row r="5" spans="1:10" ht="24.75" customHeight="1" x14ac:dyDescent="0.25">
      <c r="A5" s="156" t="s">
        <v>304</v>
      </c>
      <c r="B5" s="156" t="s">
        <v>305</v>
      </c>
      <c r="C5" s="156" t="s">
        <v>306</v>
      </c>
      <c r="D5" s="156" t="s">
        <v>8</v>
      </c>
      <c r="E5" s="156" t="s">
        <v>307</v>
      </c>
      <c r="F5" s="156" t="s">
        <v>308</v>
      </c>
    </row>
    <row r="6" spans="1:10" ht="37.5" customHeight="1" x14ac:dyDescent="0.25">
      <c r="A6" s="156"/>
      <c r="B6" s="156"/>
      <c r="C6" s="156"/>
      <c r="D6" s="156"/>
      <c r="E6" s="156"/>
      <c r="F6" s="156"/>
    </row>
    <row r="7" spans="1:10" x14ac:dyDescent="0.25">
      <c r="A7" s="53"/>
      <c r="B7" s="53"/>
      <c r="C7" s="53"/>
      <c r="D7" s="54"/>
      <c r="E7" s="54"/>
      <c r="F7" s="54"/>
    </row>
    <row r="8" spans="1:10" x14ac:dyDescent="0.25">
      <c r="A8" s="53"/>
      <c r="B8" s="53"/>
      <c r="C8" s="53"/>
      <c r="D8" s="54"/>
      <c r="E8" s="54"/>
      <c r="F8" s="54"/>
    </row>
    <row r="9" spans="1:10" x14ac:dyDescent="0.25">
      <c r="A9" s="53"/>
      <c r="B9" s="53"/>
      <c r="C9" s="53"/>
      <c r="D9" s="54"/>
      <c r="E9" s="54"/>
      <c r="F9" s="54"/>
    </row>
    <row r="10" spans="1:10" x14ac:dyDescent="0.25">
      <c r="A10" s="53" t="s">
        <v>289</v>
      </c>
      <c r="B10" s="53"/>
      <c r="C10" s="53"/>
      <c r="D10" s="54"/>
      <c r="E10" s="54"/>
      <c r="F10" s="54"/>
    </row>
    <row r="12" spans="1:10" ht="13.9" customHeight="1" x14ac:dyDescent="0.25">
      <c r="A12" s="153" t="s">
        <v>296</v>
      </c>
      <c r="B12" s="153"/>
      <c r="C12" s="153"/>
      <c r="D12" s="153"/>
    </row>
  </sheetData>
  <mergeCells count="9">
    <mergeCell ref="A12:D12"/>
    <mergeCell ref="D1:F1"/>
    <mergeCell ref="A3:F3"/>
    <mergeCell ref="A5:A6"/>
    <mergeCell ref="B5:B6"/>
    <mergeCell ref="C5:C6"/>
    <mergeCell ref="D5:D6"/>
    <mergeCell ref="E5:E6"/>
    <mergeCell ref="F5:F6"/>
  </mergeCells>
  <printOptions horizontalCentered="1"/>
  <pageMargins left="0" right="0" top="0.55138888888888904" bottom="0.74791666666666701" header="0.51180555555555496" footer="0.31527777777777799"/>
  <pageSetup paperSize="9" firstPageNumber="0" orientation="landscape" horizontalDpi="300" verticalDpi="300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J54"/>
  <sheetViews>
    <sheetView workbookViewId="0">
      <selection activeCell="L13" sqref="L13"/>
    </sheetView>
  </sheetViews>
  <sheetFormatPr defaultColWidth="9.140625" defaultRowHeight="15" x14ac:dyDescent="0.25"/>
  <cols>
    <col min="1" max="1" width="7.7109375" style="55" customWidth="1"/>
    <col min="2" max="2" width="73" style="56" customWidth="1"/>
    <col min="3" max="3" width="15" style="56" customWidth="1"/>
    <col min="4" max="4" width="14.140625" style="56" customWidth="1"/>
    <col min="5" max="7" width="12.42578125" style="56" customWidth="1"/>
    <col min="8" max="8" width="22" style="56" customWidth="1"/>
    <col min="9" max="1024" width="9.140625" style="56"/>
  </cols>
  <sheetData>
    <row r="1" spans="1:8" ht="57" customHeight="1" x14ac:dyDescent="0.25">
      <c r="E1" s="147" t="s">
        <v>309</v>
      </c>
      <c r="F1" s="147"/>
      <c r="G1" s="147"/>
      <c r="H1" s="147"/>
    </row>
    <row r="2" spans="1:8" ht="22.5" customHeight="1" x14ac:dyDescent="0.25">
      <c r="A2" s="164" t="s">
        <v>310</v>
      </c>
      <c r="B2" s="164"/>
      <c r="C2" s="164"/>
      <c r="D2" s="164"/>
      <c r="E2" s="164"/>
      <c r="F2" s="164"/>
      <c r="G2" s="164"/>
      <c r="H2" s="164"/>
    </row>
    <row r="3" spans="1:8" ht="16.5" customHeight="1" x14ac:dyDescent="0.25">
      <c r="A3" s="165" t="s">
        <v>311</v>
      </c>
      <c r="B3" s="165"/>
      <c r="C3" s="165"/>
      <c r="D3" s="165"/>
      <c r="E3" s="165"/>
      <c r="F3" s="165"/>
      <c r="G3" s="165"/>
      <c r="H3" s="165"/>
    </row>
    <row r="4" spans="1:8" ht="7.5" customHeight="1" x14ac:dyDescent="0.25">
      <c r="A4" s="57"/>
      <c r="B4" s="57"/>
      <c r="C4" s="57"/>
      <c r="D4" s="57"/>
      <c r="E4" s="57"/>
      <c r="F4" s="57"/>
      <c r="G4" s="57"/>
      <c r="H4" s="57"/>
    </row>
    <row r="5" spans="1:8" x14ac:dyDescent="0.25">
      <c r="A5" s="166" t="s">
        <v>312</v>
      </c>
      <c r="B5" s="166"/>
      <c r="C5" s="166"/>
      <c r="D5" s="57"/>
      <c r="E5" s="57"/>
      <c r="F5" s="57"/>
      <c r="G5" s="57"/>
      <c r="H5" s="57"/>
    </row>
    <row r="6" spans="1:8" s="56" customFormat="1" x14ac:dyDescent="0.25">
      <c r="H6" s="58" t="s">
        <v>4</v>
      </c>
    </row>
    <row r="7" spans="1:8" s="61" customFormat="1" ht="180" x14ac:dyDescent="0.2">
      <c r="A7" s="59" t="s">
        <v>5</v>
      </c>
      <c r="B7" s="59" t="s">
        <v>313</v>
      </c>
      <c r="C7" s="1" t="s">
        <v>314</v>
      </c>
      <c r="D7" s="60" t="s">
        <v>315</v>
      </c>
      <c r="E7" s="60" t="s">
        <v>8</v>
      </c>
      <c r="F7" s="60" t="s">
        <v>307</v>
      </c>
      <c r="G7" s="60" t="s">
        <v>308</v>
      </c>
      <c r="H7" s="1" t="s">
        <v>316</v>
      </c>
    </row>
    <row r="8" spans="1:8" s="55" customFormat="1" x14ac:dyDescent="0.2">
      <c r="A8" s="62">
        <v>1</v>
      </c>
      <c r="B8" s="62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2">
        <v>8</v>
      </c>
    </row>
    <row r="9" spans="1:8" s="61" customFormat="1" ht="36.75" customHeight="1" x14ac:dyDescent="0.2">
      <c r="A9" s="167" t="s">
        <v>317</v>
      </c>
      <c r="B9" s="167"/>
      <c r="C9" s="64" t="s">
        <v>318</v>
      </c>
      <c r="D9" s="65"/>
      <c r="E9" s="65"/>
      <c r="F9" s="65"/>
      <c r="G9" s="65"/>
      <c r="H9" s="66" t="s">
        <v>318</v>
      </c>
    </row>
    <row r="10" spans="1:8" s="69" customFormat="1" ht="51.6" customHeight="1" x14ac:dyDescent="0.2">
      <c r="A10" s="160" t="s">
        <v>319</v>
      </c>
      <c r="B10" s="160"/>
      <c r="C10" s="67"/>
      <c r="D10" s="67"/>
      <c r="E10" s="67"/>
      <c r="F10" s="67"/>
      <c r="G10" s="67"/>
      <c r="H10" s="68" t="s">
        <v>318</v>
      </c>
    </row>
    <row r="11" spans="1:8" s="69" customFormat="1" ht="15" customHeight="1" x14ac:dyDescent="0.2">
      <c r="A11" s="161" t="s">
        <v>163</v>
      </c>
      <c r="B11" s="161"/>
      <c r="C11" s="70"/>
      <c r="D11" s="70"/>
      <c r="E11" s="70"/>
      <c r="F11" s="70"/>
      <c r="G11" s="70"/>
      <c r="H11" s="71"/>
    </row>
    <row r="12" spans="1:8" s="69" customFormat="1" ht="13.9" customHeight="1" x14ac:dyDescent="0.2">
      <c r="A12" s="162" t="s">
        <v>320</v>
      </c>
      <c r="B12" s="162"/>
      <c r="C12" s="67"/>
      <c r="D12" s="67"/>
      <c r="E12" s="67"/>
      <c r="F12" s="67"/>
      <c r="G12" s="67"/>
      <c r="H12" s="71" t="s">
        <v>318</v>
      </c>
    </row>
    <row r="13" spans="1:8" s="69" customFormat="1" ht="56.45" customHeight="1" x14ac:dyDescent="0.2">
      <c r="A13" s="160" t="s">
        <v>321</v>
      </c>
      <c r="B13" s="160"/>
      <c r="C13" s="70">
        <f>C15+C16+C24+C33</f>
        <v>0</v>
      </c>
      <c r="D13" s="70">
        <f>D15+D16+D24+D33</f>
        <v>0</v>
      </c>
      <c r="E13" s="70">
        <f>E15+E16+E24+E33</f>
        <v>0</v>
      </c>
      <c r="F13" s="70">
        <f>F15+F16+F24+F33</f>
        <v>0</v>
      </c>
      <c r="G13" s="70">
        <f>G15+G16+G24+G33</f>
        <v>0</v>
      </c>
      <c r="H13" s="68" t="s">
        <v>318</v>
      </c>
    </row>
    <row r="14" spans="1:8" s="69" customFormat="1" ht="15" customHeight="1" x14ac:dyDescent="0.2">
      <c r="A14" s="163" t="s">
        <v>322</v>
      </c>
      <c r="B14" s="163"/>
      <c r="C14" s="70"/>
      <c r="D14" s="70"/>
      <c r="E14" s="70"/>
      <c r="F14" s="70"/>
      <c r="G14" s="70"/>
      <c r="H14" s="68"/>
    </row>
    <row r="15" spans="1:8" s="69" customFormat="1" ht="33.75" customHeight="1" x14ac:dyDescent="0.2">
      <c r="A15" s="72">
        <v>1</v>
      </c>
      <c r="B15" s="73" t="s">
        <v>323</v>
      </c>
      <c r="C15" s="67"/>
      <c r="D15" s="67"/>
      <c r="E15" s="67"/>
      <c r="F15" s="67"/>
      <c r="G15" s="67"/>
      <c r="H15" s="68" t="s">
        <v>318</v>
      </c>
    </row>
    <row r="16" spans="1:8" s="69" customFormat="1" ht="14.25" x14ac:dyDescent="0.2">
      <c r="A16" s="72">
        <v>2</v>
      </c>
      <c r="B16" s="73" t="s">
        <v>324</v>
      </c>
      <c r="C16" s="70">
        <f>C18+C19+C20</f>
        <v>0</v>
      </c>
      <c r="D16" s="70">
        <f>D18+D19+D20</f>
        <v>0</v>
      </c>
      <c r="E16" s="70">
        <f>E18+E19+E20</f>
        <v>0</v>
      </c>
      <c r="F16" s="70">
        <f>F18+F19+F20</f>
        <v>0</v>
      </c>
      <c r="G16" s="70">
        <f>G18+G19+G20</f>
        <v>0</v>
      </c>
      <c r="H16" s="68" t="s">
        <v>318</v>
      </c>
    </row>
    <row r="17" spans="1:8" x14ac:dyDescent="0.25">
      <c r="A17" s="74"/>
      <c r="B17" s="75" t="s">
        <v>290</v>
      </c>
      <c r="C17" s="76"/>
      <c r="D17" s="76"/>
      <c r="E17" s="76"/>
      <c r="F17" s="76"/>
      <c r="G17" s="76"/>
      <c r="H17" s="71" t="s">
        <v>318</v>
      </c>
    </row>
    <row r="18" spans="1:8" x14ac:dyDescent="0.25">
      <c r="A18" s="74" t="s">
        <v>130</v>
      </c>
      <c r="B18" s="77" t="s">
        <v>325</v>
      </c>
      <c r="C18" s="78"/>
      <c r="D18" s="78"/>
      <c r="E18" s="78"/>
      <c r="F18" s="78"/>
      <c r="G18" s="78"/>
      <c r="H18" s="71" t="s">
        <v>318</v>
      </c>
    </row>
    <row r="19" spans="1:8" x14ac:dyDescent="0.25">
      <c r="A19" s="74" t="s">
        <v>132</v>
      </c>
      <c r="B19" s="79" t="s">
        <v>326</v>
      </c>
      <c r="C19" s="78"/>
      <c r="D19" s="78"/>
      <c r="E19" s="78"/>
      <c r="F19" s="78"/>
      <c r="G19" s="78"/>
      <c r="H19" s="71" t="s">
        <v>318</v>
      </c>
    </row>
    <row r="20" spans="1:8" ht="30" x14ac:dyDescent="0.25">
      <c r="A20" s="74" t="s">
        <v>134</v>
      </c>
      <c r="B20" s="79" t="s">
        <v>327</v>
      </c>
      <c r="C20" s="78"/>
      <c r="D20" s="78"/>
      <c r="E20" s="78"/>
      <c r="F20" s="78"/>
      <c r="G20" s="78"/>
      <c r="H20" s="71" t="s">
        <v>318</v>
      </c>
    </row>
    <row r="21" spans="1:8" x14ac:dyDescent="0.25">
      <c r="A21" s="157" t="s">
        <v>163</v>
      </c>
      <c r="B21" s="157"/>
      <c r="C21" s="78"/>
      <c r="D21" s="78"/>
      <c r="E21" s="78"/>
      <c r="F21" s="78"/>
      <c r="G21" s="78"/>
      <c r="H21" s="71"/>
    </row>
    <row r="22" spans="1:8" ht="30" x14ac:dyDescent="0.25">
      <c r="A22" s="74" t="s">
        <v>136</v>
      </c>
      <c r="B22" s="79" t="s">
        <v>328</v>
      </c>
      <c r="C22" s="80" t="s">
        <v>318</v>
      </c>
      <c r="D22" s="78"/>
      <c r="E22" s="78"/>
      <c r="F22" s="78"/>
      <c r="G22" s="78"/>
      <c r="H22" s="81" t="s">
        <v>318</v>
      </c>
    </row>
    <row r="23" spans="1:8" ht="60" x14ac:dyDescent="0.25">
      <c r="A23" s="74" t="s">
        <v>329</v>
      </c>
      <c r="B23" s="79" t="s">
        <v>330</v>
      </c>
      <c r="C23" s="80" t="s">
        <v>318</v>
      </c>
      <c r="D23" s="78"/>
      <c r="E23" s="78"/>
      <c r="F23" s="78"/>
      <c r="G23" s="78"/>
      <c r="H23" s="81" t="s">
        <v>318</v>
      </c>
    </row>
    <row r="24" spans="1:8" s="69" customFormat="1" ht="14.25" x14ac:dyDescent="0.2">
      <c r="A24" s="72">
        <v>3</v>
      </c>
      <c r="B24" s="73" t="s">
        <v>331</v>
      </c>
      <c r="C24" s="70">
        <f>C26+C27+C28+C29+C30+C31+C32</f>
        <v>0</v>
      </c>
      <c r="D24" s="70">
        <f>D26+D27+D28+D29+D30+D31+D32</f>
        <v>0</v>
      </c>
      <c r="E24" s="70">
        <f>E26+E27+E28+E29+E30+E31+E32</f>
        <v>0</v>
      </c>
      <c r="F24" s="70">
        <f>F26+F27+F28+F29+F30+F31+F32</f>
        <v>0</v>
      </c>
      <c r="G24" s="70">
        <f>G26+G27+G28+G29+G30+G31+G32</f>
        <v>0</v>
      </c>
      <c r="H24" s="68" t="s">
        <v>318</v>
      </c>
    </row>
    <row r="25" spans="1:8" x14ac:dyDescent="0.25">
      <c r="A25" s="158" t="s">
        <v>322</v>
      </c>
      <c r="B25" s="158"/>
      <c r="C25" s="76"/>
      <c r="D25" s="76"/>
      <c r="E25" s="76"/>
      <c r="F25" s="76"/>
      <c r="G25" s="76"/>
      <c r="H25" s="71"/>
    </row>
    <row r="26" spans="1:8" x14ac:dyDescent="0.25">
      <c r="A26" s="74" t="s">
        <v>68</v>
      </c>
      <c r="B26" s="77" t="s">
        <v>332</v>
      </c>
      <c r="C26" s="78"/>
      <c r="D26" s="78"/>
      <c r="E26" s="78"/>
      <c r="F26" s="78"/>
      <c r="G26" s="78"/>
      <c r="H26" s="71" t="s">
        <v>318</v>
      </c>
    </row>
    <row r="27" spans="1:8" x14ac:dyDescent="0.25">
      <c r="A27" s="74" t="s">
        <v>333</v>
      </c>
      <c r="B27" s="77" t="s">
        <v>334</v>
      </c>
      <c r="C27" s="78"/>
      <c r="D27" s="78"/>
      <c r="E27" s="78"/>
      <c r="F27" s="78"/>
      <c r="G27" s="78"/>
      <c r="H27" s="71"/>
    </row>
    <row r="28" spans="1:8" ht="60" x14ac:dyDescent="0.25">
      <c r="A28" s="74" t="s">
        <v>335</v>
      </c>
      <c r="B28" s="79" t="s">
        <v>336</v>
      </c>
      <c r="C28" s="78"/>
      <c r="D28" s="78"/>
      <c r="E28" s="78"/>
      <c r="F28" s="78"/>
      <c r="G28" s="78"/>
      <c r="H28" s="71" t="s">
        <v>318</v>
      </c>
    </row>
    <row r="29" spans="1:8" ht="45" x14ac:dyDescent="0.25">
      <c r="A29" s="74" t="s">
        <v>337</v>
      </c>
      <c r="B29" s="79" t="s">
        <v>338</v>
      </c>
      <c r="C29" s="78"/>
      <c r="D29" s="78"/>
      <c r="E29" s="78"/>
      <c r="F29" s="78"/>
      <c r="G29" s="78"/>
      <c r="H29" s="71" t="s">
        <v>318</v>
      </c>
    </row>
    <row r="30" spans="1:8" ht="45" x14ac:dyDescent="0.25">
      <c r="A30" s="74" t="s">
        <v>152</v>
      </c>
      <c r="B30" s="79" t="s">
        <v>339</v>
      </c>
      <c r="C30" s="78"/>
      <c r="D30" s="78"/>
      <c r="E30" s="78"/>
      <c r="F30" s="78"/>
      <c r="G30" s="78"/>
      <c r="H30" s="71" t="s">
        <v>318</v>
      </c>
    </row>
    <row r="31" spans="1:8" ht="60" x14ac:dyDescent="0.25">
      <c r="A31" s="74" t="s">
        <v>340</v>
      </c>
      <c r="B31" s="79" t="s">
        <v>341</v>
      </c>
      <c r="C31" s="78"/>
      <c r="D31" s="78"/>
      <c r="E31" s="78"/>
      <c r="F31" s="78"/>
      <c r="G31" s="78"/>
      <c r="H31" s="71" t="s">
        <v>318</v>
      </c>
    </row>
    <row r="32" spans="1:8" ht="45" x14ac:dyDescent="0.25">
      <c r="A32" s="74" t="s">
        <v>342</v>
      </c>
      <c r="B32" s="79" t="s">
        <v>343</v>
      </c>
      <c r="C32" s="78"/>
      <c r="D32" s="78"/>
      <c r="E32" s="78"/>
      <c r="F32" s="78"/>
      <c r="G32" s="78"/>
      <c r="H32" s="71" t="s">
        <v>318</v>
      </c>
    </row>
    <row r="33" spans="1:8" ht="28.5" x14ac:dyDescent="0.25">
      <c r="A33" s="72">
        <v>4</v>
      </c>
      <c r="B33" s="73" t="s">
        <v>344</v>
      </c>
      <c r="C33" s="70">
        <f>C35+C36+C37+C38+C39+C40+C41+C42+C43+C44+C45</f>
        <v>0</v>
      </c>
      <c r="D33" s="70">
        <f>D35+D36+D37+D38+D39+D40+D41+D42+D43+D44+D45</f>
        <v>0</v>
      </c>
      <c r="E33" s="70">
        <f>E35+E36+E37+E38+E39+E40+E41+E42+E43+E44+E45</f>
        <v>0</v>
      </c>
      <c r="F33" s="70">
        <f>F35+F36+F37+F38+F39+F40+F41+F42+F43+F44+F45</f>
        <v>0</v>
      </c>
      <c r="G33" s="70">
        <f>G35+G36+G37+G38+G39+G40+G41+G42+G43+G44+G45</f>
        <v>0</v>
      </c>
      <c r="H33" s="68" t="s">
        <v>318</v>
      </c>
    </row>
    <row r="34" spans="1:8" x14ac:dyDescent="0.25">
      <c r="A34" s="158" t="s">
        <v>290</v>
      </c>
      <c r="B34" s="158"/>
      <c r="C34" s="76"/>
      <c r="D34" s="76"/>
      <c r="E34" s="76"/>
      <c r="F34" s="76"/>
      <c r="G34" s="76"/>
      <c r="H34" s="71"/>
    </row>
    <row r="35" spans="1:8" x14ac:dyDescent="0.25">
      <c r="A35" s="74" t="s">
        <v>155</v>
      </c>
      <c r="B35" s="77" t="s">
        <v>345</v>
      </c>
      <c r="C35" s="78"/>
      <c r="D35" s="78"/>
      <c r="E35" s="78"/>
      <c r="F35" s="78"/>
      <c r="G35" s="78"/>
      <c r="H35" s="82"/>
    </row>
    <row r="36" spans="1:8" x14ac:dyDescent="0.25">
      <c r="A36" s="74" t="s">
        <v>156</v>
      </c>
      <c r="B36" s="79" t="s">
        <v>346</v>
      </c>
      <c r="C36" s="78"/>
      <c r="D36" s="78"/>
      <c r="E36" s="78"/>
      <c r="F36" s="78"/>
      <c r="G36" s="78"/>
      <c r="H36" s="82"/>
    </row>
    <row r="37" spans="1:8" x14ac:dyDescent="0.25">
      <c r="A37" s="74" t="s">
        <v>158</v>
      </c>
      <c r="B37" s="83" t="s">
        <v>347</v>
      </c>
      <c r="C37" s="78"/>
      <c r="D37" s="78"/>
      <c r="E37" s="78"/>
      <c r="F37" s="78"/>
      <c r="G37" s="78"/>
      <c r="H37" s="82"/>
    </row>
    <row r="38" spans="1:8" ht="30" x14ac:dyDescent="0.25">
      <c r="A38" s="74" t="s">
        <v>160</v>
      </c>
      <c r="B38" s="84" t="s">
        <v>348</v>
      </c>
      <c r="C38" s="78"/>
      <c r="D38" s="78"/>
      <c r="E38" s="78"/>
      <c r="F38" s="78"/>
      <c r="G38" s="78"/>
      <c r="H38" s="82"/>
    </row>
    <row r="39" spans="1:8" x14ac:dyDescent="0.25">
      <c r="A39" s="74" t="s">
        <v>162</v>
      </c>
      <c r="B39" s="77" t="s">
        <v>349</v>
      </c>
      <c r="C39" s="78"/>
      <c r="D39" s="78"/>
      <c r="E39" s="78"/>
      <c r="F39" s="78"/>
      <c r="G39" s="78"/>
      <c r="H39" s="82"/>
    </row>
    <row r="40" spans="1:8" x14ac:dyDescent="0.25">
      <c r="A40" s="74" t="s">
        <v>166</v>
      </c>
      <c r="B40" s="77" t="s">
        <v>350</v>
      </c>
      <c r="C40" s="78"/>
      <c r="D40" s="78"/>
      <c r="E40" s="78"/>
      <c r="F40" s="78"/>
      <c r="G40" s="78"/>
      <c r="H40" s="82"/>
    </row>
    <row r="41" spans="1:8" x14ac:dyDescent="0.25">
      <c r="A41" s="74" t="s">
        <v>351</v>
      </c>
      <c r="B41" s="83" t="s">
        <v>352</v>
      </c>
      <c r="C41" s="78"/>
      <c r="D41" s="78"/>
      <c r="E41" s="78"/>
      <c r="F41" s="78"/>
      <c r="G41" s="78"/>
      <c r="H41" s="82"/>
    </row>
    <row r="42" spans="1:8" x14ac:dyDescent="0.25">
      <c r="A42" s="74" t="s">
        <v>353</v>
      </c>
      <c r="B42" s="84" t="s">
        <v>354</v>
      </c>
      <c r="C42" s="78"/>
      <c r="D42" s="78"/>
      <c r="E42" s="78"/>
      <c r="F42" s="78"/>
      <c r="G42" s="78"/>
      <c r="H42" s="82"/>
    </row>
    <row r="43" spans="1:8" x14ac:dyDescent="0.25">
      <c r="A43" s="74" t="s">
        <v>355</v>
      </c>
      <c r="B43" s="83" t="s">
        <v>356</v>
      </c>
      <c r="C43" s="78"/>
      <c r="D43" s="78"/>
      <c r="E43" s="78"/>
      <c r="F43" s="78"/>
      <c r="G43" s="78"/>
      <c r="H43" s="82"/>
    </row>
    <row r="44" spans="1:8" x14ac:dyDescent="0.25">
      <c r="A44" s="74" t="s">
        <v>357</v>
      </c>
      <c r="B44" s="83" t="s">
        <v>358</v>
      </c>
      <c r="C44" s="78"/>
      <c r="D44" s="78"/>
      <c r="E44" s="78"/>
      <c r="F44" s="78"/>
      <c r="G44" s="78"/>
      <c r="H44" s="82"/>
    </row>
    <row r="45" spans="1:8" x14ac:dyDescent="0.25">
      <c r="A45" s="74" t="s">
        <v>359</v>
      </c>
      <c r="B45" s="83" t="s">
        <v>360</v>
      </c>
      <c r="C45" s="80">
        <f>SUM(C46:C53)</f>
        <v>0</v>
      </c>
      <c r="D45" s="80">
        <f>SUM(D46:D53)</f>
        <v>0</v>
      </c>
      <c r="E45" s="80">
        <f>SUM(E46:E53)</f>
        <v>0</v>
      </c>
      <c r="F45" s="80">
        <f>SUM(F46:F53)</f>
        <v>0</v>
      </c>
      <c r="G45" s="80">
        <f>SUM(G46:G53)</f>
        <v>0</v>
      </c>
      <c r="H45" s="81" t="s">
        <v>318</v>
      </c>
    </row>
    <row r="46" spans="1:8" ht="30" x14ac:dyDescent="0.25">
      <c r="A46" s="74" t="s">
        <v>361</v>
      </c>
      <c r="B46" s="85" t="s">
        <v>362</v>
      </c>
      <c r="C46" s="78"/>
      <c r="D46" s="78"/>
      <c r="E46" s="78"/>
      <c r="F46" s="78"/>
      <c r="G46" s="78"/>
      <c r="H46" s="82"/>
    </row>
    <row r="47" spans="1:8" x14ac:dyDescent="0.25">
      <c r="A47" s="74" t="s">
        <v>363</v>
      </c>
      <c r="B47" s="86" t="s">
        <v>364</v>
      </c>
      <c r="C47" s="78"/>
      <c r="D47" s="78"/>
      <c r="E47" s="78"/>
      <c r="F47" s="78"/>
      <c r="G47" s="78"/>
      <c r="H47" s="82"/>
    </row>
    <row r="48" spans="1:8" x14ac:dyDescent="0.25">
      <c r="A48" s="74" t="s">
        <v>365</v>
      </c>
      <c r="B48" s="86"/>
      <c r="C48" s="78"/>
      <c r="D48" s="78"/>
      <c r="E48" s="78"/>
      <c r="F48" s="78"/>
      <c r="G48" s="78"/>
      <c r="H48" s="82"/>
    </row>
    <row r="49" spans="1:8" x14ac:dyDescent="0.25">
      <c r="A49" s="74" t="s">
        <v>366</v>
      </c>
      <c r="B49" s="86"/>
      <c r="C49" s="78"/>
      <c r="D49" s="78"/>
      <c r="E49" s="78"/>
      <c r="F49" s="78"/>
      <c r="G49" s="78"/>
      <c r="H49" s="82"/>
    </row>
    <row r="50" spans="1:8" x14ac:dyDescent="0.25">
      <c r="A50" s="74" t="s">
        <v>367</v>
      </c>
      <c r="B50" s="86"/>
      <c r="C50" s="78"/>
      <c r="D50" s="78"/>
      <c r="E50" s="78"/>
      <c r="F50" s="78"/>
      <c r="G50" s="78"/>
      <c r="H50" s="82"/>
    </row>
    <row r="51" spans="1:8" x14ac:dyDescent="0.25">
      <c r="A51" s="74" t="s">
        <v>368</v>
      </c>
      <c r="B51" s="86"/>
      <c r="C51" s="78"/>
      <c r="D51" s="78"/>
      <c r="E51" s="78"/>
      <c r="F51" s="78"/>
      <c r="G51" s="78"/>
      <c r="H51" s="82"/>
    </row>
    <row r="52" spans="1:8" x14ac:dyDescent="0.25">
      <c r="A52" s="74" t="s">
        <v>369</v>
      </c>
      <c r="B52" s="86"/>
      <c r="C52" s="78"/>
      <c r="D52" s="78"/>
      <c r="E52" s="78"/>
      <c r="F52" s="78"/>
      <c r="G52" s="78"/>
      <c r="H52" s="82"/>
    </row>
    <row r="53" spans="1:8" x14ac:dyDescent="0.25">
      <c r="A53" s="74" t="s">
        <v>370</v>
      </c>
      <c r="B53" s="86"/>
      <c r="C53" s="86"/>
      <c r="D53" s="86"/>
      <c r="E53" s="86"/>
      <c r="F53" s="86"/>
      <c r="G53" s="86"/>
      <c r="H53" s="87"/>
    </row>
    <row r="54" spans="1:8" ht="28.9" customHeight="1" x14ac:dyDescent="0.25">
      <c r="A54" s="159" t="s">
        <v>371</v>
      </c>
      <c r="B54" s="159"/>
      <c r="C54" s="88">
        <f>C13-C10</f>
        <v>0</v>
      </c>
      <c r="D54" s="89" t="s">
        <v>318</v>
      </c>
      <c r="E54" s="89" t="s">
        <v>318</v>
      </c>
      <c r="F54" s="89" t="s">
        <v>318</v>
      </c>
      <c r="G54" s="89" t="s">
        <v>318</v>
      </c>
      <c r="H54" s="90" t="s">
        <v>318</v>
      </c>
    </row>
  </sheetData>
  <mergeCells count="14">
    <mergeCell ref="E1:H1"/>
    <mergeCell ref="A2:H2"/>
    <mergeCell ref="A3:H3"/>
    <mergeCell ref="A5:C5"/>
    <mergeCell ref="A9:B9"/>
    <mergeCell ref="A21:B21"/>
    <mergeCell ref="A25:B25"/>
    <mergeCell ref="A34:B34"/>
    <mergeCell ref="A54:B54"/>
    <mergeCell ref="A10:B10"/>
    <mergeCell ref="A11:B11"/>
    <mergeCell ref="A12:B12"/>
    <mergeCell ref="A13:B13"/>
    <mergeCell ref="A14:B14"/>
  </mergeCells>
  <printOptions horizontalCentered="1"/>
  <pageMargins left="0" right="0" top="0" bottom="0" header="0.51180555555555496" footer="0"/>
  <pageSetup paperSize="9" firstPageNumber="0" orientation="portrait" horizontalDpi="300" verticalDpi="300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2'!Область_печати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manager.EC</cp:lastModifiedBy>
  <cp:revision>21</cp:revision>
  <cp:lastPrinted>2021-10-11T15:45:26Z</cp:lastPrinted>
  <dcterms:created xsi:type="dcterms:W3CDTF">2014-10-16T10:39:44Z</dcterms:created>
  <dcterms:modified xsi:type="dcterms:W3CDTF">2024-11-13T12:37:54Z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